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quel.martinez\Desktop\"/>
    </mc:Choice>
  </mc:AlternateContent>
  <bookViews>
    <workbookView xWindow="0" yWindow="0" windowWidth="28620" windowHeight="7755" activeTab="3"/>
  </bookViews>
  <sheets>
    <sheet name="TRANSMISSIONS 2022" sheetId="2" r:id="rId1"/>
    <sheet name="TRANSMISSIONS 2023" sheetId="1" r:id="rId2"/>
    <sheet name="TRANSMISSIONS 2024" sheetId="5" r:id="rId3"/>
    <sheet name="TRANSMISSIONS 2025"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6" l="1"/>
  <c r="F77" i="6"/>
  <c r="F76" i="6"/>
  <c r="F74" i="6"/>
  <c r="J49" i="6" s="1"/>
  <c r="J51" i="6" s="1"/>
  <c r="F73" i="6"/>
  <c r="J37" i="6" s="1"/>
  <c r="J39" i="6" s="1"/>
  <c r="F72" i="6"/>
  <c r="J25" i="6" s="1"/>
  <c r="J27" i="6" s="1"/>
  <c r="J62" i="6"/>
  <c r="J61" i="6"/>
  <c r="J50" i="6"/>
  <c r="J52" i="6" s="1"/>
  <c r="J38" i="6"/>
  <c r="J40" i="6" s="1"/>
  <c r="J36" i="6"/>
  <c r="J28" i="6"/>
  <c r="J26" i="6"/>
  <c r="R15" i="6"/>
  <c r="R14" i="6"/>
  <c r="R13" i="6"/>
  <c r="R12" i="6"/>
  <c r="R11" i="6"/>
  <c r="J11" i="6"/>
  <c r="R10" i="6"/>
  <c r="I10" i="6"/>
  <c r="R9" i="6"/>
  <c r="I9" i="6"/>
  <c r="J24" i="6" s="1"/>
  <c r="R8" i="6"/>
  <c r="R7" i="6"/>
  <c r="R6" i="6"/>
  <c r="R5" i="6"/>
  <c r="F78" i="5"/>
  <c r="F77" i="5"/>
  <c r="F76" i="5"/>
  <c r="F74" i="5"/>
  <c r="J49" i="5" s="1"/>
  <c r="J51" i="5" s="1"/>
  <c r="F73" i="5"/>
  <c r="J37" i="5" s="1"/>
  <c r="J39" i="5" s="1"/>
  <c r="F72" i="5"/>
  <c r="J25" i="5" s="1"/>
  <c r="J27" i="5" s="1"/>
  <c r="J62" i="5"/>
  <c r="J61" i="5"/>
  <c r="J50" i="5"/>
  <c r="J52" i="5" s="1"/>
  <c r="J40" i="5"/>
  <c r="J38" i="5"/>
  <c r="J28" i="5"/>
  <c r="J26" i="5"/>
  <c r="R15" i="5"/>
  <c r="R14" i="5"/>
  <c r="R13" i="5"/>
  <c r="R12" i="5"/>
  <c r="R11" i="5"/>
  <c r="J11" i="5"/>
  <c r="R10" i="5"/>
  <c r="I10" i="5"/>
  <c r="R9" i="5"/>
  <c r="I9" i="5"/>
  <c r="J36" i="5" s="1"/>
  <c r="R8" i="5"/>
  <c r="R7" i="5"/>
  <c r="R6" i="5"/>
  <c r="R5" i="5"/>
  <c r="I10" i="2"/>
  <c r="J11" i="2"/>
  <c r="I9" i="2" s="1"/>
  <c r="J17" i="2" s="1"/>
  <c r="J50" i="2"/>
  <c r="J52" i="2" s="1"/>
  <c r="J62" i="2"/>
  <c r="J61" i="2" s="1"/>
  <c r="F72" i="2"/>
  <c r="J25" i="2" s="1"/>
  <c r="J27" i="2" s="1"/>
  <c r="F73" i="2"/>
  <c r="J37" i="2" s="1"/>
  <c r="J39" i="2" s="1"/>
  <c r="F74" i="2"/>
  <c r="J49" i="2" s="1"/>
  <c r="J51" i="2" s="1"/>
  <c r="F76" i="2"/>
  <c r="J26" i="2" s="1"/>
  <c r="J28" i="2" s="1"/>
  <c r="F77" i="2"/>
  <c r="J38" i="2" s="1"/>
  <c r="J40" i="2" s="1"/>
  <c r="F78" i="2"/>
  <c r="R6" i="1"/>
  <c r="R7" i="1"/>
  <c r="R8" i="1"/>
  <c r="R9" i="1"/>
  <c r="R10" i="1"/>
  <c r="R11" i="1"/>
  <c r="R12" i="1"/>
  <c r="R13" i="1"/>
  <c r="R14" i="1"/>
  <c r="R15" i="1"/>
  <c r="R5" i="1"/>
  <c r="F72" i="1"/>
  <c r="J25" i="1" s="1"/>
  <c r="J27" i="1" s="1"/>
  <c r="J62" i="1"/>
  <c r="J61" i="1" s="1"/>
  <c r="J11" i="1"/>
  <c r="F78" i="1"/>
  <c r="F77" i="1"/>
  <c r="F76" i="1"/>
  <c r="J26" i="1" s="1"/>
  <c r="J28" i="1" s="1"/>
  <c r="F74" i="1"/>
  <c r="J49" i="1" s="1"/>
  <c r="J51" i="1" s="1"/>
  <c r="F73" i="1"/>
  <c r="J37" i="1" s="1"/>
  <c r="J39" i="1" s="1"/>
  <c r="I10" i="1"/>
  <c r="I9" i="1"/>
  <c r="J17" i="1" s="1"/>
  <c r="J38" i="1"/>
  <c r="J40" i="1" s="1"/>
  <c r="J50" i="1"/>
  <c r="J52" i="1" s="1"/>
  <c r="J29" i="6" l="1"/>
  <c r="J41" i="6"/>
  <c r="J53" i="6"/>
  <c r="J48" i="6"/>
  <c r="J17" i="6"/>
  <c r="J59" i="6" s="1"/>
  <c r="J68" i="6" s="1"/>
  <c r="J29" i="5"/>
  <c r="J53" i="5"/>
  <c r="J41" i="5"/>
  <c r="J48" i="5"/>
  <c r="J24" i="5"/>
  <c r="J17" i="5"/>
  <c r="J59" i="5" s="1"/>
  <c r="J68" i="5" s="1"/>
  <c r="J53" i="2"/>
  <c r="J41" i="2"/>
  <c r="J24" i="2"/>
  <c r="J48" i="2"/>
  <c r="J36" i="2"/>
  <c r="J29" i="2"/>
  <c r="J24" i="1"/>
  <c r="J29" i="1"/>
  <c r="J53" i="1"/>
  <c r="J48" i="1"/>
  <c r="J41" i="1"/>
  <c r="J36" i="1"/>
  <c r="J56" i="6" l="1"/>
  <c r="J66" i="6" s="1"/>
  <c r="J56" i="5"/>
  <c r="J66" i="5" s="1"/>
  <c r="J56" i="2"/>
  <c r="J66" i="2" s="1"/>
  <c r="J59" i="2"/>
  <c r="J68" i="2" s="1"/>
  <c r="J56" i="1"/>
  <c r="J66" i="1" s="1"/>
  <c r="J59" i="1"/>
  <c r="J68" i="1" s="1"/>
</calcChain>
</file>

<file path=xl/comments1.xml><?xml version="1.0" encoding="utf-8"?>
<comments xmlns="http://schemas.openxmlformats.org/spreadsheetml/2006/main">
  <authors>
    <author>ester.solano</author>
  </authors>
  <commentList>
    <comment ref="J9" authorId="0" shapeId="0">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comments2.xml><?xml version="1.0" encoding="utf-8"?>
<comments xmlns="http://schemas.openxmlformats.org/spreadsheetml/2006/main">
  <authors>
    <author>ester.solano</author>
  </authors>
  <commentList>
    <comment ref="J9" authorId="0" shapeId="0">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comments3.xml><?xml version="1.0" encoding="utf-8"?>
<comments xmlns="http://schemas.openxmlformats.org/spreadsheetml/2006/main">
  <authors>
    <author>ester.solano</author>
  </authors>
  <commentList>
    <comment ref="J9" authorId="0" shapeId="0">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comments4.xml><?xml version="1.0" encoding="utf-8"?>
<comments xmlns="http://schemas.openxmlformats.org/spreadsheetml/2006/main">
  <authors>
    <author>ester.solano</author>
  </authors>
  <commentList>
    <comment ref="J9" authorId="0" shapeId="0">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sharedStrings.xml><?xml version="1.0" encoding="utf-8"?>
<sst xmlns="http://schemas.openxmlformats.org/spreadsheetml/2006/main" count="348" uniqueCount="69">
  <si>
    <t>Anys des de adquisició 3</t>
  </si>
  <si>
    <t>NOU CÀLCUL</t>
  </si>
  <si>
    <t>Anys des de adquisició 2</t>
  </si>
  <si>
    <t>DATA APROVACIÓ</t>
  </si>
  <si>
    <t>Anys des de adquisició 1</t>
  </si>
  <si>
    <t>Mesos des de adquisició 3</t>
  </si>
  <si>
    <t>NOU TIPUS IMPOSITIU 30%</t>
  </si>
  <si>
    <t>Mesos des de adquisició 2</t>
  </si>
  <si>
    <t>Mesos des de adquisició 1</t>
  </si>
  <si>
    <r>
      <t xml:space="preserve">* Quota íntegra real </t>
    </r>
    <r>
      <rPr>
        <b/>
        <sz val="8"/>
        <color indexed="55"/>
        <rFont val="Calibri"/>
        <family val="2"/>
      </rPr>
      <t>(F*H)</t>
    </r>
  </si>
  <si>
    <r>
      <t xml:space="preserve">Quota íntegra objectiu </t>
    </r>
    <r>
      <rPr>
        <b/>
        <sz val="8"/>
        <color indexed="55"/>
        <rFont val="Calibri"/>
        <family val="2"/>
      </rPr>
      <t>(E*H)</t>
    </r>
  </si>
  <si>
    <t>H</t>
  </si>
  <si>
    <t>% Tipus impositiu</t>
  </si>
  <si>
    <t>G</t>
  </si>
  <si>
    <t xml:space="preserve">Base imposable càlcul real 
</t>
  </si>
  <si>
    <t>F</t>
  </si>
  <si>
    <t>E</t>
  </si>
  <si>
    <t>Base imposable transmissió</t>
  </si>
  <si>
    <t>D3</t>
  </si>
  <si>
    <t>Coeficient període de generació (anys)</t>
  </si>
  <si>
    <t>Coeficient període de generació (mesos)</t>
  </si>
  <si>
    <t>Anys de tinença de l'immoble</t>
  </si>
  <si>
    <t>Mesos de tinença de l'immoble</t>
  </si>
  <si>
    <t>Valor adquisició</t>
  </si>
  <si>
    <t>C3</t>
  </si>
  <si>
    <r>
      <t xml:space="preserve">Import adquisició </t>
    </r>
    <r>
      <rPr>
        <sz val="8"/>
        <color indexed="55"/>
        <rFont val="Calibri"/>
        <family val="2"/>
      </rPr>
      <t>*Opcional (càlcul real)</t>
    </r>
  </si>
  <si>
    <t>% Propietat adquirida (*)</t>
  </si>
  <si>
    <t>Data d'adquisició</t>
  </si>
  <si>
    <t>Camps a omplir en el cas que hi hagi més d'1 títol anterior per un % parcial</t>
  </si>
  <si>
    <t>D2</t>
  </si>
  <si>
    <t>C2</t>
  </si>
  <si>
    <t>D1</t>
  </si>
  <si>
    <t xml:space="preserve">Igual o superior a 20 anys </t>
  </si>
  <si>
    <t>C1</t>
  </si>
  <si>
    <t>(*) La suma dels diferents percentatges indicats en cadascuna de les diferents dates, ha de ser igual al percentatge total del dret transmès.</t>
  </si>
  <si>
    <t>Dades títol anterior</t>
  </si>
  <si>
    <t>Valor Sòl Transmissió</t>
  </si>
  <si>
    <r>
      <t>Import transmissió actual</t>
    </r>
    <r>
      <rPr>
        <sz val="8"/>
        <color indexed="55"/>
        <rFont val="Calibri"/>
        <family val="2"/>
      </rPr>
      <t xml:space="preserve"> *Opcional (càlcul real)</t>
    </r>
  </si>
  <si>
    <t>B</t>
  </si>
  <si>
    <t>Data de transmissió actual</t>
  </si>
  <si>
    <t>Valor cadastral total</t>
  </si>
  <si>
    <t>Valor cadastral de la construcció</t>
  </si>
  <si>
    <t>Valor cadastral del sòl</t>
  </si>
  <si>
    <t>A</t>
  </si>
  <si>
    <t>Camps opcionals per càlcul real</t>
  </si>
  <si>
    <t>Camps obligatoris per càlcul objectiu</t>
  </si>
  <si>
    <t>Referència cadastral immoble:</t>
  </si>
  <si>
    <t>Inferior a 1 mes</t>
  </si>
  <si>
    <t>Inferior a 1 any</t>
  </si>
  <si>
    <t>COEFICIENT</t>
  </si>
  <si>
    <t>PERÍODE DE GENERACIÓ</t>
  </si>
  <si>
    <t>Calculadora de Plusvàlua</t>
  </si>
  <si>
    <t>Ajuntament de Castell-Platja d'Aro</t>
  </si>
  <si>
    <t>* Càlcul real: Per optar a aquest mètode de càlcul, s'haurà de sol·licitar expressament a instància del subjecte passiu d'acord amb el termini establert a l'art.110 del TRLRHL (30 dies hàbils quan es tracti d'actes "inter vivos" i de sis mesos, prorrogables a un any quan es tracti d'actes de mort sempre i quan es sol·liciti dintre dels primers sis mesos), aportant les escriptures d'adquisició i de transmissió.</t>
  </si>
  <si>
    <r>
      <t>%Valor del Sòl</t>
    </r>
    <r>
      <rPr>
        <sz val="11"/>
        <color theme="0" tint="-0.34998626667073579"/>
        <rFont val="Calibri"/>
        <family val="2"/>
        <scheme val="minor"/>
      </rPr>
      <t xml:space="preserve"> </t>
    </r>
    <r>
      <rPr>
        <b/>
        <sz val="8"/>
        <color theme="0" tint="-0.34998626667073579"/>
        <rFont val="Calibri"/>
        <family val="2"/>
      </rPr>
      <t>(Omplir només quan l'adquisició és terreny sense construcció)</t>
    </r>
  </si>
  <si>
    <r>
      <t xml:space="preserve">Import adquisició </t>
    </r>
    <r>
      <rPr>
        <sz val="8"/>
        <color theme="0" tint="-0.34998626667073579"/>
        <rFont val="Calibri"/>
        <family val="2"/>
      </rPr>
      <t>*Opcional (càlcul real)</t>
    </r>
  </si>
  <si>
    <r>
      <t>%Valor del Sòl</t>
    </r>
    <r>
      <rPr>
        <b/>
        <sz val="11"/>
        <color theme="0" tint="-0.34998626667073579"/>
        <rFont val="Calibri"/>
        <family val="2"/>
        <scheme val="minor"/>
      </rPr>
      <t xml:space="preserve"> </t>
    </r>
    <r>
      <rPr>
        <b/>
        <sz val="8"/>
        <color theme="0" tint="-0.34998626667073579"/>
        <rFont val="Calibri"/>
        <family val="2"/>
      </rPr>
      <t>(Omplir només quan l'adquisició és terreny sense construcció)</t>
    </r>
  </si>
  <si>
    <r>
      <t xml:space="preserve">%Valor del Sòl </t>
    </r>
    <r>
      <rPr>
        <b/>
        <sz val="8"/>
        <color theme="0" tint="-0.34998626667073579"/>
        <rFont val="Calibri"/>
        <family val="2"/>
      </rPr>
      <t>(Omplir només quan l'adquisició és terreny sense construcció)</t>
    </r>
  </si>
  <si>
    <r>
      <t xml:space="preserve">Base imposable càlcul objectiu </t>
    </r>
    <r>
      <rPr>
        <b/>
        <sz val="8"/>
        <color theme="0" tint="-0.34998626667073579"/>
        <rFont val="Calibri"/>
        <family val="2"/>
        <scheme val="minor"/>
      </rPr>
      <t>(D1+D2+D3)</t>
    </r>
  </si>
  <si>
    <r>
      <t xml:space="preserve">Valor transmissió </t>
    </r>
    <r>
      <rPr>
        <sz val="8"/>
        <color indexed="55"/>
        <rFont val="Calibri"/>
        <family val="2"/>
      </rPr>
      <t>(B)</t>
    </r>
    <r>
      <rPr>
        <sz val="11"/>
        <rFont val="Calibri"/>
        <family val="2"/>
      </rPr>
      <t xml:space="preserve"> - Valor adquisició </t>
    </r>
    <r>
      <rPr>
        <sz val="8"/>
        <color indexed="55"/>
        <rFont val="Calibri"/>
        <family val="2"/>
      </rPr>
      <t>(C1+C2+C3)</t>
    </r>
  </si>
  <si>
    <r>
      <t>% Transmissió</t>
    </r>
    <r>
      <rPr>
        <sz val="9"/>
        <color indexed="8"/>
        <rFont val="Calibri"/>
        <family val="2"/>
      </rPr>
      <t xml:space="preserve"> </t>
    </r>
    <r>
      <rPr>
        <sz val="8"/>
        <color theme="5"/>
        <rFont val="Calibri"/>
        <family val="2"/>
      </rPr>
      <t>(igual al % propietat adquirida-No pot superar 100%)</t>
    </r>
  </si>
  <si>
    <r>
      <rPr>
        <b/>
        <sz val="9"/>
        <color indexed="8"/>
        <rFont val="Calibri"/>
        <family val="2"/>
      </rPr>
      <t>BONIFICACIÓ PER TRANSMISSIONS A TÍTOL LUCRATIU PER CAUSA DE MORT:</t>
    </r>
    <r>
      <rPr>
        <sz val="9"/>
        <color indexed="8"/>
        <rFont val="Calibri"/>
        <family val="2"/>
      </rPr>
      <t xml:space="preserve"> 90% habitatge habitual del causant i 50% resta dels béns amb la condició que no es transmeti la propietat en els propers 5 anys a partir de la data defunció, excepte en els casos que aquesta transmissió es produeixi així mateix per defunció de l’hereu.
Aquestes bonificacions s’aplicaran només, quan el causant estigues empadronat en el Municipi a la data de la defunció i s'acrediti que ho ha estat durant 3 anys i compleixi amb els requisits establerts.
En cas de produir-se una transmissió en els 5 anys posteriors a l’herència, l’Ajuntament girarà una liquidació complementaria per la part bonificada, amb els interessos corresponents, excepte en els casos que aquesta transmissió es produeixi així mateix per defunció de l’hereu.</t>
    </r>
  </si>
  <si>
    <t>% Tipus impositiu fins 30/04/22</t>
  </si>
  <si>
    <t>% Tipus impositiu desde 1/5/22</t>
  </si>
  <si>
    <t>Els càlculs que s'ofereixen en aquesta opció no tenen efectes vinculants per a l'Administració, essent únicament de caràcter informatiu
 i només per a aquelles transmissions produïdes l'exercici 2023</t>
  </si>
  <si>
    <t>Els càlculs que s'ofereixen en aquesta opció no tenen efectes vinculants per a l'Administració, essent únicament de caràcter informatiu
 i només per a aquelles transmissions produïdes a partir del dia 10 de novembre de 2021 fins 31 de desembre de 2022</t>
  </si>
  <si>
    <r>
      <rPr>
        <b/>
        <sz val="9"/>
        <color indexed="8"/>
        <rFont val="Calibri"/>
        <family val="2"/>
      </rPr>
      <t>BONIFICACIÓ PER TRANSMISSIONS A TÍTOL LUCRATIU PER CAUSA DE MORT:</t>
    </r>
    <r>
      <rPr>
        <sz val="9"/>
        <color indexed="8"/>
        <rFont val="Calibri"/>
        <family val="2"/>
      </rPr>
      <t xml:space="preserve"> 90% habitatge habitual del causant amb la condició que no es transmeti la propietat en els propers 5 anys a partir de la data defunció, excepte en els casos que aquesta transmissió es produeixi així mateix per defunció de l’hereu.
Aquesta bonificació s’aplicaran només, quan el causant estigues empadronat en el Municipi a la data de la defunció i s'acrediti que ho ha estat durant 3 anys i compleixi amb els requisits establerts.
En cas de produir-se una transmissió en els 5 anys posteriors a l’herència, l’Ajuntament girarà una liquidació complementaria per la part bonificada, amb els interessos corresponents, excepte en els casos que aquesta transmissió es produeixi així mateix per defunció de l’hereu.</t>
    </r>
  </si>
  <si>
    <t>Els càlculs que s'ofereixen en aquesta opció no tenen efectes vinculants per a l'Administració, essent únicament de caràcter informatiu
 i només per a aquelles transmissions produïdes l'exercici 2025</t>
  </si>
  <si>
    <t>Els càlculs que s'ofereixen en aquesta opció no tenen efectes vinculants per a l'Administració, essent únicament de caràcter informatiu
 i només per a aquelles transmissions produïdes l'exercici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</si>
</sst>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0.000000"/>
  </numFmts>
  <fonts count="31"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indexed="8"/>
      <name val="Calibri"/>
      <family val="2"/>
    </font>
    <font>
      <sz val="9"/>
      <color indexed="8"/>
      <name val="Calibri"/>
      <family val="2"/>
    </font>
    <font>
      <b/>
      <sz val="10"/>
      <color rgb="FFFF0000"/>
      <name val="Calibri"/>
      <family val="2"/>
      <scheme val="minor"/>
    </font>
    <font>
      <b/>
      <sz val="10"/>
      <color theme="0" tint="-0.499984740745262"/>
      <name val="Calibri"/>
      <family val="2"/>
      <scheme val="minor"/>
    </font>
    <font>
      <b/>
      <sz val="10"/>
      <name val="Calibri"/>
      <family val="2"/>
      <scheme val="minor"/>
    </font>
    <font>
      <b/>
      <sz val="8"/>
      <color indexed="55"/>
      <name val="Calibri"/>
      <family val="2"/>
    </font>
    <font>
      <sz val="9"/>
      <color theme="0" tint="-0.34998626667073579"/>
      <name val="Calibri"/>
      <family val="2"/>
      <scheme val="minor"/>
    </font>
    <font>
      <sz val="11"/>
      <name val="Calibri"/>
      <family val="2"/>
      <scheme val="minor"/>
    </font>
    <font>
      <sz val="8"/>
      <color indexed="55"/>
      <name val="Calibri"/>
      <family val="2"/>
    </font>
    <font>
      <sz val="11"/>
      <name val="Calibri"/>
      <family val="2"/>
    </font>
    <font>
      <b/>
      <sz val="11"/>
      <color theme="5"/>
      <name val="Calibri"/>
      <family val="2"/>
      <scheme val="minor"/>
    </font>
    <font>
      <sz val="10"/>
      <name val="Calibri"/>
      <family val="2"/>
      <scheme val="minor"/>
    </font>
    <font>
      <sz val="9"/>
      <color theme="5"/>
      <name val="Calibri"/>
      <family val="2"/>
      <scheme val="minor"/>
    </font>
    <font>
      <b/>
      <sz val="9"/>
      <name val="Calibri"/>
      <family val="2"/>
      <scheme val="minor"/>
    </font>
    <font>
      <b/>
      <sz val="9"/>
      <color theme="1"/>
      <name val="Calibri"/>
      <family val="2"/>
      <scheme val="minor"/>
    </font>
    <font>
      <sz val="11"/>
      <color theme="0" tint="-0.34998626667073579"/>
      <name val="Calibri"/>
      <family val="2"/>
      <scheme val="minor"/>
    </font>
    <font>
      <b/>
      <sz val="11"/>
      <name val="Calibri"/>
      <family val="2"/>
      <scheme val="minor"/>
    </font>
    <font>
      <b/>
      <sz val="14"/>
      <color theme="1"/>
      <name val="Calibri"/>
      <family val="2"/>
      <scheme val="minor"/>
    </font>
    <font>
      <b/>
      <sz val="8"/>
      <color indexed="81"/>
      <name val="Tahoma"/>
      <family val="2"/>
    </font>
    <font>
      <sz val="8"/>
      <color indexed="81"/>
      <name val="Tahoma"/>
      <family val="2"/>
    </font>
    <font>
      <sz val="8"/>
      <color indexed="8"/>
      <name val="Tahoma"/>
      <family val="2"/>
    </font>
    <font>
      <sz val="10"/>
      <name val="Arial"/>
      <family val="2"/>
    </font>
    <font>
      <sz val="8"/>
      <color theme="0" tint="-0.34998626667073579"/>
      <name val="Calibri"/>
      <family val="2"/>
    </font>
    <font>
      <b/>
      <sz val="8"/>
      <color theme="0" tint="-0.34998626667073579"/>
      <name val="Calibri"/>
      <family val="2"/>
    </font>
    <font>
      <b/>
      <sz val="11"/>
      <color theme="0" tint="-0.34998626667073579"/>
      <name val="Calibri"/>
      <family val="2"/>
      <scheme val="minor"/>
    </font>
    <font>
      <b/>
      <sz val="8"/>
      <color theme="0" tint="-0.34998626667073579"/>
      <name val="Calibri"/>
      <family val="2"/>
      <scheme val="minor"/>
    </font>
    <font>
      <sz val="8"/>
      <color theme="5"/>
      <name val="Calibri"/>
      <family val="2"/>
    </font>
  </fonts>
  <fills count="12">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2DBDA"/>
        <bgColor indexed="64"/>
      </patternFill>
    </fill>
    <fill>
      <patternFill patternType="solid">
        <fgColor rgb="FFE6B9B8"/>
        <bgColor indexed="64"/>
      </patternFill>
    </fill>
    <fill>
      <patternFill patternType="solid">
        <fgColor rgb="FFD38583"/>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style="thin">
        <color theme="0" tint="-0.34998626667073579"/>
      </left>
      <right style="thin">
        <color theme="0" tint="-0.34998626667073579"/>
      </right>
      <top style="thin">
        <color theme="0" tint="-0.34998626667073579"/>
      </top>
      <bottom/>
      <diagonal/>
    </border>
  </borders>
  <cellStyleXfs count="2">
    <xf numFmtId="0" fontId="0" fillId="0" borderId="0"/>
    <xf numFmtId="0" fontId="25" fillId="0" borderId="0"/>
  </cellStyleXfs>
  <cellXfs count="175">
    <xf numFmtId="0" fontId="0" fillId="0" borderId="0" xfId="0"/>
    <xf numFmtId="9" fontId="19" fillId="0" borderId="10" xfId="0" applyNumberFormat="1" applyFont="1" applyBorder="1" applyAlignment="1">
      <alignment horizontal="center" vertical="center"/>
    </xf>
    <xf numFmtId="10" fontId="19" fillId="0" borderId="26" xfId="0" applyNumberFormat="1" applyFont="1" applyBorder="1" applyAlignment="1">
      <alignment horizontal="center" vertical="center"/>
    </xf>
    <xf numFmtId="10" fontId="0" fillId="4" borderId="13" xfId="0" applyNumberFormat="1" applyFill="1" applyBorder="1" applyAlignment="1">
      <alignment horizontal="center" vertical="center"/>
    </xf>
    <xf numFmtId="4" fontId="0" fillId="5" borderId="12" xfId="0" applyNumberFormat="1" applyFill="1" applyBorder="1" applyAlignment="1" applyProtection="1">
      <alignment vertical="center"/>
      <protection locked="0"/>
    </xf>
    <xf numFmtId="4" fontId="0" fillId="5" borderId="24" xfId="0" applyNumberFormat="1" applyFill="1" applyBorder="1" applyAlignment="1" applyProtection="1">
      <alignment vertical="center"/>
      <protection locked="0"/>
    </xf>
    <xf numFmtId="14" fontId="0" fillId="5" borderId="12" xfId="0" applyNumberFormat="1" applyFill="1" applyBorder="1" applyAlignment="1" applyProtection="1">
      <alignment vertical="center"/>
      <protection locked="0"/>
    </xf>
    <xf numFmtId="10" fontId="0" fillId="5" borderId="9" xfId="0" applyNumberFormat="1" applyFill="1" applyBorder="1" applyAlignment="1" applyProtection="1">
      <alignment vertical="center"/>
      <protection locked="0"/>
    </xf>
    <xf numFmtId="4" fontId="0" fillId="2" borderId="32" xfId="0" applyNumberFormat="1" applyFill="1" applyBorder="1" applyAlignment="1" applyProtection="1">
      <alignment vertical="center"/>
      <protection locked="0"/>
    </xf>
    <xf numFmtId="10" fontId="0" fillId="5" borderId="24" xfId="0" applyNumberFormat="1" applyFill="1" applyBorder="1" applyAlignment="1" applyProtection="1">
      <alignment vertical="center"/>
      <protection locked="0"/>
    </xf>
    <xf numFmtId="4" fontId="0" fillId="2" borderId="24" xfId="0" applyNumberFormat="1" applyFill="1" applyBorder="1" applyAlignment="1" applyProtection="1">
      <alignment vertical="center"/>
      <protection locked="0"/>
    </xf>
    <xf numFmtId="10" fontId="0" fillId="2" borderId="24" xfId="0" applyNumberFormat="1" applyFill="1" applyBorder="1" applyAlignment="1" applyProtection="1">
      <alignment vertical="center"/>
      <protection locked="0"/>
    </xf>
    <xf numFmtId="0" fontId="7" fillId="0" borderId="0" xfId="0" applyFont="1" applyAlignment="1">
      <alignment horizontal="center" vertical="center" textRotation="90" wrapText="1"/>
    </xf>
    <xf numFmtId="0" fontId="3" fillId="0" borderId="0" xfId="0" applyFont="1" applyAlignment="1">
      <alignment vertical="center" textRotation="90"/>
    </xf>
    <xf numFmtId="0" fontId="3" fillId="0" borderId="0" xfId="0" applyFont="1" applyAlignment="1">
      <alignment vertical="center" wrapText="1"/>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0" fillId="0" borderId="21" xfId="0" applyFont="1" applyBorder="1" applyAlignment="1">
      <alignment horizontal="center" vertical="center"/>
    </xf>
    <xf numFmtId="0" fontId="2" fillId="0" borderId="0" xfId="0" applyFont="1" applyAlignment="1">
      <alignment horizontal="left" vertical="center"/>
    </xf>
    <xf numFmtId="4" fontId="0" fillId="4" borderId="9" xfId="0" applyNumberFormat="1" applyFill="1" applyBorder="1" applyAlignment="1">
      <alignment vertical="center"/>
    </xf>
    <xf numFmtId="10" fontId="0" fillId="0" borderId="0" xfId="0" applyNumberFormat="1" applyAlignment="1">
      <alignment vertical="center"/>
    </xf>
    <xf numFmtId="4" fontId="2" fillId="4" borderId="24" xfId="0" applyNumberFormat="1" applyFont="1" applyFill="1" applyBorder="1" applyAlignment="1">
      <alignment vertical="center"/>
    </xf>
    <xf numFmtId="1" fontId="0" fillId="4" borderId="24" xfId="0" applyNumberFormat="1" applyFill="1" applyBorder="1" applyAlignment="1">
      <alignment horizontal="right" vertical="center"/>
    </xf>
    <xf numFmtId="1" fontId="0" fillId="4" borderId="24" xfId="0" applyNumberFormat="1" applyFill="1" applyBorder="1" applyAlignment="1">
      <alignment vertical="center"/>
    </xf>
    <xf numFmtId="4" fontId="0" fillId="4" borderId="24" xfId="0" applyNumberFormat="1" applyFill="1" applyBorder="1" applyAlignment="1">
      <alignment vertical="center"/>
    </xf>
    <xf numFmtId="4" fontId="2" fillId="4" borderId="9" xfId="0" applyNumberFormat="1" applyFont="1" applyFill="1" applyBorder="1" applyAlignment="1">
      <alignment vertical="center"/>
    </xf>
    <xf numFmtId="0" fontId="0" fillId="0" borderId="21" xfId="0" applyBorder="1" applyAlignment="1">
      <alignment horizontal="left" vertical="center"/>
    </xf>
    <xf numFmtId="0" fontId="0" fillId="0" borderId="21" xfId="0" applyBorder="1" applyAlignment="1">
      <alignment vertical="center"/>
    </xf>
    <xf numFmtId="0" fontId="0" fillId="5" borderId="6" xfId="0" applyFill="1" applyBorder="1" applyAlignment="1">
      <alignment vertical="center"/>
    </xf>
    <xf numFmtId="0" fontId="14" fillId="0" borderId="0" xfId="0" applyFont="1" applyAlignment="1">
      <alignment horizontal="left" vertical="center"/>
    </xf>
    <xf numFmtId="0" fontId="11" fillId="0" borderId="0" xfId="0" applyFont="1" applyAlignment="1">
      <alignment horizontal="left" vertical="center"/>
    </xf>
    <xf numFmtId="4" fontId="0" fillId="0" borderId="21" xfId="0" applyNumberFormat="1" applyBorder="1" applyAlignment="1">
      <alignment vertical="center"/>
    </xf>
    <xf numFmtId="4" fontId="0" fillId="0" borderId="0" xfId="0" applyNumberFormat="1" applyAlignment="1">
      <alignment vertical="center"/>
    </xf>
    <xf numFmtId="4" fontId="2" fillId="4" borderId="6" xfId="0" applyNumberFormat="1" applyFont="1" applyFill="1" applyBorder="1" applyAlignment="1">
      <alignment vertical="center"/>
    </xf>
    <xf numFmtId="4" fontId="2" fillId="0" borderId="0" xfId="0" applyNumberFormat="1" applyFont="1" applyAlignment="1">
      <alignment vertical="center"/>
    </xf>
    <xf numFmtId="4" fontId="2" fillId="4" borderId="18" xfId="0" applyNumberFormat="1" applyFont="1" applyFill="1" applyBorder="1" applyAlignment="1">
      <alignment vertical="center"/>
    </xf>
    <xf numFmtId="4" fontId="2" fillId="4" borderId="15" xfId="0" applyNumberFormat="1" applyFont="1" applyFill="1" applyBorder="1" applyAlignment="1">
      <alignment vertical="center"/>
    </xf>
    <xf numFmtId="10" fontId="2" fillId="4" borderId="12" xfId="0" applyNumberFormat="1" applyFont="1" applyFill="1" applyBorder="1" applyAlignment="1">
      <alignment vertical="center"/>
    </xf>
    <xf numFmtId="4" fontId="2" fillId="4" borderId="6" xfId="0" applyNumberFormat="1" applyFont="1" applyFill="1" applyBorder="1" applyAlignment="1">
      <alignment horizontal="right" vertical="center"/>
    </xf>
    <xf numFmtId="0" fontId="21" fillId="0" borderId="0" xfId="0" applyFont="1" applyAlignment="1">
      <alignment horizontal="center" vertical="center"/>
    </xf>
    <xf numFmtId="0" fontId="21"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18" fillId="0" borderId="26" xfId="0" applyFont="1" applyBorder="1" applyAlignment="1">
      <alignment horizontal="center" vertical="center"/>
    </xf>
    <xf numFmtId="0" fontId="18" fillId="7" borderId="26" xfId="0" applyFont="1" applyFill="1" applyBorder="1" applyAlignment="1">
      <alignment horizontal="center" vertical="center"/>
    </xf>
    <xf numFmtId="2" fontId="18" fillId="7" borderId="26" xfId="0" applyNumberFormat="1" applyFont="1" applyFill="1" applyBorder="1" applyAlignment="1">
      <alignment horizontal="center" vertical="center"/>
    </xf>
    <xf numFmtId="0" fontId="3" fillId="0" borderId="26" xfId="0" applyFont="1" applyBorder="1" applyAlignment="1">
      <alignment horizontal="center" vertical="center"/>
    </xf>
    <xf numFmtId="2" fontId="3" fillId="0" borderId="26" xfId="0" applyNumberFormat="1" applyFont="1" applyBorder="1" applyAlignment="1">
      <alignment horizontal="center" vertical="center"/>
    </xf>
    <xf numFmtId="2" fontId="0" fillId="0" borderId="0" xfId="0" applyNumberFormat="1" applyAlignment="1">
      <alignment vertical="center"/>
    </xf>
    <xf numFmtId="0" fontId="14" fillId="0" borderId="0" xfId="0" applyFont="1" applyAlignment="1">
      <alignment horizontal="center" vertical="center"/>
    </xf>
    <xf numFmtId="0" fontId="19" fillId="0" borderId="0" xfId="0" applyFont="1" applyAlignment="1">
      <alignment vertical="center"/>
    </xf>
    <xf numFmtId="14" fontId="0" fillId="0" borderId="0" xfId="0" applyNumberFormat="1" applyAlignment="1">
      <alignment vertical="center"/>
    </xf>
    <xf numFmtId="0" fontId="18" fillId="0" borderId="0" xfId="0" applyFont="1" applyAlignment="1">
      <alignment horizontal="center" vertical="center"/>
    </xf>
    <xf numFmtId="2" fontId="18" fillId="0" borderId="0" xfId="0" applyNumberFormat="1" applyFont="1" applyAlignment="1">
      <alignment horizontal="center" vertical="center"/>
    </xf>
    <xf numFmtId="1" fontId="0" fillId="0" borderId="0" xfId="0" applyNumberFormat="1" applyAlignment="1">
      <alignment horizontal="right" vertical="center"/>
    </xf>
    <xf numFmtId="1" fontId="0" fillId="0" borderId="0" xfId="0" applyNumberFormat="1" applyAlignment="1">
      <alignment vertical="center"/>
    </xf>
    <xf numFmtId="0" fontId="16" fillId="0" borderId="0" xfId="0" applyFont="1" applyAlignment="1">
      <alignment horizontal="left" vertical="center"/>
    </xf>
    <xf numFmtId="4" fontId="3" fillId="0" borderId="0" xfId="0" applyNumberFormat="1" applyFont="1" applyAlignment="1">
      <alignment vertical="center"/>
    </xf>
    <xf numFmtId="0" fontId="3" fillId="0" borderId="0" xfId="0" applyFont="1" applyAlignment="1">
      <alignment horizontal="justify" vertical="center" wrapText="1"/>
    </xf>
    <xf numFmtId="4" fontId="2" fillId="4" borderId="26" xfId="0" applyNumberFormat="1" applyFont="1" applyFill="1" applyBorder="1" applyAlignment="1">
      <alignment vertical="center"/>
    </xf>
    <xf numFmtId="0" fontId="6" fillId="0" borderId="0" xfId="0" applyFont="1" applyAlignment="1">
      <alignment vertical="center" textRotation="90" wrapText="1"/>
    </xf>
    <xf numFmtId="0" fontId="8" fillId="0" borderId="0" xfId="0" applyFont="1" applyAlignment="1">
      <alignment vertical="center" textRotation="90" wrapText="1"/>
    </xf>
    <xf numFmtId="0" fontId="3" fillId="0" borderId="0" xfId="0" applyFont="1" applyAlignment="1">
      <alignment horizontal="center" vertical="center"/>
    </xf>
    <xf numFmtId="4" fontId="3" fillId="0" borderId="0" xfId="0" applyNumberFormat="1" applyFont="1" applyAlignment="1">
      <alignment horizontal="center" vertical="center"/>
    </xf>
    <xf numFmtId="10" fontId="2" fillId="11" borderId="12" xfId="0" applyNumberFormat="1" applyFont="1" applyFill="1" applyBorder="1" applyAlignment="1">
      <alignment vertical="center"/>
    </xf>
    <xf numFmtId="10" fontId="1" fillId="11" borderId="12" xfId="0" applyNumberFormat="1" applyFont="1" applyFill="1" applyBorder="1" applyAlignment="1">
      <alignment vertical="center"/>
    </xf>
    <xf numFmtId="10" fontId="1" fillId="11" borderId="9" xfId="0" applyNumberFormat="1" applyFont="1" applyFill="1" applyBorder="1" applyAlignment="1">
      <alignment vertical="center"/>
    </xf>
    <xf numFmtId="0" fontId="0" fillId="11" borderId="0" xfId="0" applyFill="1" applyAlignment="1">
      <alignment vertical="center"/>
    </xf>
    <xf numFmtId="0" fontId="2" fillId="11" borderId="0" xfId="0" applyFont="1" applyFill="1" applyAlignment="1">
      <alignment horizontal="center" vertical="center"/>
    </xf>
    <xf numFmtId="0" fontId="1" fillId="11" borderId="0" xfId="0" applyFont="1" applyFill="1" applyAlignment="1">
      <alignment vertical="center"/>
    </xf>
    <xf numFmtId="0" fontId="3" fillId="11" borderId="31" xfId="0" applyFont="1" applyFill="1" applyBorder="1" applyAlignment="1">
      <alignment horizontal="center" vertical="center"/>
    </xf>
    <xf numFmtId="0" fontId="3" fillId="11" borderId="23" xfId="0" applyFont="1" applyFill="1" applyBorder="1" applyAlignment="1">
      <alignment horizontal="center" vertical="center"/>
    </xf>
    <xf numFmtId="14" fontId="0" fillId="11" borderId="22" xfId="0" applyNumberFormat="1" applyFill="1" applyBorder="1" applyAlignment="1">
      <alignment horizontal="center" vertical="center"/>
    </xf>
    <xf numFmtId="164" fontId="3" fillId="0" borderId="0" xfId="0" applyNumberFormat="1" applyFont="1" applyAlignment="1">
      <alignment vertical="center"/>
    </xf>
    <xf numFmtId="164" fontId="18" fillId="0" borderId="26" xfId="0" applyNumberFormat="1" applyFont="1" applyBorder="1" applyAlignment="1">
      <alignment horizontal="center" vertical="center"/>
    </xf>
    <xf numFmtId="164" fontId="18" fillId="7" borderId="26" xfId="0" applyNumberFormat="1" applyFont="1" applyFill="1" applyBorder="1" applyAlignment="1">
      <alignment horizontal="center" vertical="center"/>
    </xf>
    <xf numFmtId="164" fontId="0" fillId="0" borderId="0" xfId="0" applyNumberFormat="1" applyAlignment="1">
      <alignment vertical="center"/>
    </xf>
    <xf numFmtId="164" fontId="18"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vertical="center"/>
    </xf>
    <xf numFmtId="165" fontId="18" fillId="0" borderId="26" xfId="0" applyNumberFormat="1" applyFont="1" applyBorder="1" applyAlignment="1">
      <alignment horizontal="center" vertical="center"/>
    </xf>
    <xf numFmtId="165" fontId="18" fillId="7" borderId="26" xfId="0" applyNumberFormat="1" applyFont="1" applyFill="1" applyBorder="1" applyAlignment="1">
      <alignment horizontal="center" vertical="center"/>
    </xf>
    <xf numFmtId="165" fontId="18" fillId="0" borderId="0" xfId="0" applyNumberFormat="1" applyFont="1" applyAlignment="1">
      <alignment horizontal="center" vertical="center"/>
    </xf>
    <xf numFmtId="165" fontId="3" fillId="0" borderId="0" xfId="0" applyNumberFormat="1" applyFont="1" applyAlignment="1">
      <alignment horizontal="center" vertical="center"/>
    </xf>
    <xf numFmtId="165" fontId="0" fillId="0" borderId="0" xfId="0" applyNumberFormat="1" applyAlignment="1">
      <alignment vertical="center"/>
    </xf>
    <xf numFmtId="0" fontId="5"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14" fillId="5" borderId="8" xfId="0" applyFont="1" applyFill="1" applyBorder="1" applyAlignment="1">
      <alignment horizontal="left" vertical="center"/>
    </xf>
    <xf numFmtId="0" fontId="14" fillId="5" borderId="7" xfId="0" applyFont="1" applyFill="1" applyBorder="1" applyAlignment="1">
      <alignment horizontal="left" vertical="center"/>
    </xf>
    <xf numFmtId="0" fontId="14" fillId="2" borderId="20" xfId="0" applyFont="1" applyFill="1" applyBorder="1" applyAlignment="1">
      <alignment horizontal="left" vertical="center" wrapText="1"/>
    </xf>
    <xf numFmtId="0" fontId="14" fillId="2" borderId="19" xfId="0" applyFont="1" applyFill="1" applyBorder="1" applyAlignment="1">
      <alignment horizontal="left" vertical="center"/>
    </xf>
    <xf numFmtId="0" fontId="14" fillId="2" borderId="18"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5" xfId="0" applyFont="1" applyFill="1" applyBorder="1" applyAlignment="1">
      <alignment horizontal="left" vertical="center"/>
    </xf>
    <xf numFmtId="0" fontId="2" fillId="4" borderId="14" xfId="0" applyFont="1" applyFill="1" applyBorder="1" applyAlignment="1">
      <alignment horizontal="right" vertical="center"/>
    </xf>
    <xf numFmtId="0" fontId="2" fillId="4" borderId="13" xfId="0" applyFont="1" applyFill="1" applyBorder="1" applyAlignment="1">
      <alignment horizontal="right" vertical="center"/>
    </xf>
    <xf numFmtId="0" fontId="2" fillId="11" borderId="14" xfId="0" applyFont="1" applyFill="1" applyBorder="1" applyAlignment="1">
      <alignment horizontal="right" vertical="center"/>
    </xf>
    <xf numFmtId="0" fontId="2" fillId="11" borderId="13" xfId="0" applyFont="1" applyFill="1" applyBorder="1" applyAlignment="1">
      <alignment horizontal="right" vertical="center"/>
    </xf>
    <xf numFmtId="0" fontId="0" fillId="0" borderId="25"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2" fillId="5" borderId="11" xfId="0" applyFont="1" applyFill="1" applyBorder="1" applyAlignment="1">
      <alignment horizontal="left" vertical="center"/>
    </xf>
    <xf numFmtId="0" fontId="2" fillId="5" borderId="10" xfId="0" applyFont="1" applyFill="1" applyBorder="1" applyAlignment="1">
      <alignment horizontal="left" vertical="center"/>
    </xf>
    <xf numFmtId="0" fontId="2" fillId="11" borderId="11" xfId="0" applyFont="1" applyFill="1" applyBorder="1" applyAlignment="1">
      <alignment horizontal="right" vertical="center"/>
    </xf>
    <xf numFmtId="0" fontId="2" fillId="11" borderId="10" xfId="0" applyFont="1" applyFill="1" applyBorder="1" applyAlignment="1">
      <alignment horizontal="right" vertical="center"/>
    </xf>
    <xf numFmtId="0" fontId="2" fillId="5" borderId="8" xfId="0" applyFont="1" applyFill="1" applyBorder="1" applyAlignment="1">
      <alignment horizontal="right" vertical="center"/>
    </xf>
    <xf numFmtId="0" fontId="2" fillId="5" borderId="7" xfId="0" applyFont="1" applyFill="1" applyBorder="1" applyAlignment="1">
      <alignment horizontal="right" vertical="center"/>
    </xf>
    <xf numFmtId="0" fontId="2" fillId="5" borderId="6" xfId="0" applyFont="1" applyFill="1" applyBorder="1" applyAlignment="1">
      <alignment horizontal="right" vertical="center"/>
    </xf>
    <xf numFmtId="0" fontId="2" fillId="2" borderId="8" xfId="0" applyFont="1" applyFill="1" applyBorder="1" applyAlignment="1">
      <alignment horizontal="right" vertical="center"/>
    </xf>
    <xf numFmtId="0" fontId="2" fillId="2" borderId="7" xfId="0" applyFont="1" applyFill="1" applyBorder="1" applyAlignment="1">
      <alignment horizontal="right" vertical="center"/>
    </xf>
    <xf numFmtId="0" fontId="2" fillId="2" borderId="6" xfId="0" applyFont="1" applyFill="1" applyBorder="1" applyAlignment="1">
      <alignment horizontal="right" vertical="center"/>
    </xf>
    <xf numFmtId="0" fontId="0" fillId="2" borderId="25"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2" borderId="25"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0" fillId="5" borderId="14" xfId="0" applyFill="1" applyBorder="1" applyAlignment="1">
      <alignment horizontal="left" vertical="center"/>
    </xf>
    <xf numFmtId="0" fontId="0" fillId="5" borderId="13" xfId="0" applyFill="1" applyBorder="1" applyAlignment="1">
      <alignment horizontal="left" vertical="center"/>
    </xf>
    <xf numFmtId="0" fontId="0" fillId="6" borderId="27" xfId="0" applyFill="1" applyBorder="1" applyAlignment="1">
      <alignment horizontal="left" vertical="center"/>
    </xf>
    <xf numFmtId="0" fontId="0" fillId="6" borderId="26" xfId="0" applyFill="1" applyBorder="1" applyAlignment="1">
      <alignment horizontal="lef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15" fillId="6" borderId="31" xfId="0" applyFont="1" applyFill="1" applyBorder="1" applyAlignment="1">
      <alignment horizontal="center" vertical="center" textRotation="90" wrapText="1"/>
    </xf>
    <xf numFmtId="0" fontId="15" fillId="6" borderId="23" xfId="0" applyFont="1" applyFill="1" applyBorder="1" applyAlignment="1">
      <alignment horizontal="center" vertical="center" textRotation="90" wrapText="1"/>
    </xf>
    <xf numFmtId="0" fontId="15" fillId="6" borderId="22" xfId="0" applyFont="1" applyFill="1" applyBorder="1" applyAlignment="1">
      <alignment horizontal="center" vertical="center" textRotation="90" wrapText="1"/>
    </xf>
    <xf numFmtId="0" fontId="0" fillId="0" borderId="27" xfId="0" applyBorder="1" applyAlignment="1">
      <alignment horizontal="left" vertical="center"/>
    </xf>
    <xf numFmtId="0" fontId="0" fillId="0" borderId="26" xfId="0" applyBorder="1" applyAlignment="1">
      <alignment horizontal="left" vertical="center"/>
    </xf>
    <xf numFmtId="0" fontId="2" fillId="5" borderId="30" xfId="0" applyFont="1" applyFill="1" applyBorder="1" applyAlignment="1">
      <alignment horizontal="left" vertical="center"/>
    </xf>
    <xf numFmtId="0" fontId="2" fillId="5" borderId="29" xfId="0" applyFont="1" applyFill="1" applyBorder="1" applyAlignment="1">
      <alignment horizontal="left" vertical="center"/>
    </xf>
    <xf numFmtId="0" fontId="2" fillId="5" borderId="28"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6" xfId="0" applyFont="1" applyFill="1" applyBorder="1" applyAlignment="1">
      <alignment horizontal="left" vertical="center"/>
    </xf>
    <xf numFmtId="0" fontId="8" fillId="3" borderId="42"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6" fillId="2" borderId="42"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2" fillId="5" borderId="37" xfId="0" applyFont="1" applyFill="1" applyBorder="1" applyAlignment="1">
      <alignment horizontal="left" vertical="center"/>
    </xf>
    <xf numFmtId="0" fontId="2" fillId="5" borderId="36" xfId="0" applyFont="1" applyFill="1" applyBorder="1" applyAlignment="1">
      <alignment horizontal="left" vertical="center"/>
    </xf>
    <xf numFmtId="0" fontId="2" fillId="5" borderId="35" xfId="0" applyFont="1" applyFill="1" applyBorder="1" applyAlignment="1">
      <alignment horizontal="left" vertical="center"/>
    </xf>
    <xf numFmtId="0" fontId="0" fillId="2" borderId="34" xfId="0" applyFill="1" applyBorder="1" applyAlignment="1">
      <alignment horizontal="left" vertical="center"/>
    </xf>
    <xf numFmtId="0" fontId="0" fillId="2" borderId="33" xfId="0" applyFill="1"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21" fillId="9" borderId="3"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1"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1" xfId="0" applyFont="1" applyFill="1" applyBorder="1" applyAlignment="1">
      <alignment horizontal="center" vertical="center"/>
    </xf>
    <xf numFmtId="0" fontId="2" fillId="10" borderId="26" xfId="0" applyFont="1" applyFill="1" applyBorder="1" applyAlignment="1">
      <alignment horizontal="center" vertical="center"/>
    </xf>
    <xf numFmtId="0" fontId="0" fillId="10" borderId="26" xfId="0" applyFill="1" applyBorder="1" applyAlignment="1" applyProtection="1">
      <alignment horizontal="center" vertical="center"/>
      <protection locked="0"/>
    </xf>
    <xf numFmtId="0" fontId="20" fillId="5" borderId="41" xfId="0" applyFont="1" applyFill="1" applyBorder="1" applyAlignment="1">
      <alignment horizontal="center" vertical="center"/>
    </xf>
    <xf numFmtId="0" fontId="20" fillId="5" borderId="40"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00000000-0008-0000-0000-000002000000}"/>
            </a:ext>
          </a:extLst>
        </xdr:cNvPr>
        <xdr:cNvSpPr/>
      </xdr:nvSpPr>
      <xdr:spPr>
        <a:xfrm>
          <a:off x="11803380" y="624840"/>
          <a:ext cx="4343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xdr:from>
      <xdr:col>0</xdr:col>
      <xdr:colOff>1</xdr:colOff>
      <xdr:row>0</xdr:row>
      <xdr:rowOff>1</xdr:rowOff>
    </xdr:from>
    <xdr:to>
      <xdr:col>3</xdr:col>
      <xdr:colOff>160020</xdr:colOff>
      <xdr:row>7</xdr:row>
      <xdr:rowOff>32942</xdr:rowOff>
    </xdr:to>
    <xdr:grpSp>
      <xdr:nvGrpSpPr>
        <xdr:cNvPr id="3" name="Group 9">
          <a:extLst>
            <a:ext uri="{FF2B5EF4-FFF2-40B4-BE49-F238E27FC236}">
              <a16:creationId xmlns:a16="http://schemas.microsoft.com/office/drawing/2014/main" id="{00000000-0008-0000-0000-000003000000}"/>
            </a:ext>
          </a:extLst>
        </xdr:cNvPr>
        <xdr:cNvGrpSpPr>
          <a:grpSpLocks/>
        </xdr:cNvGrpSpPr>
      </xdr:nvGrpSpPr>
      <xdr:grpSpPr bwMode="auto">
        <a:xfrm>
          <a:off x="1" y="1"/>
          <a:ext cx="1315488" cy="988905"/>
          <a:chOff x="2100" y="633"/>
          <a:chExt cx="2670" cy="1870"/>
        </a:xfrm>
      </xdr:grpSpPr>
      <xdr:pic>
        <xdr:nvPicPr>
          <xdr:cNvPr id="4" name="Picture 10" descr="escu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4" y="633"/>
            <a:ext cx="925" cy="1152"/>
          </a:xfrm>
          <a:prstGeom prst="rect">
            <a:avLst/>
          </a:prstGeom>
          <a:noFill/>
        </xdr:spPr>
      </xdr:pic>
      <xdr:sp macro="" textlink="">
        <xdr:nvSpPr>
          <xdr:cNvPr id="5" name="Text Box 11">
            <a:extLst>
              <a:ext uri="{FF2B5EF4-FFF2-40B4-BE49-F238E27FC236}">
                <a16:creationId xmlns:a16="http://schemas.microsoft.com/office/drawing/2014/main" id="{00000000-0008-0000-0000-000005000000}"/>
              </a:ext>
            </a:extLst>
          </xdr:cNvPr>
          <xdr:cNvSpPr txBox="1">
            <a:spLocks noChangeArrowheads="1"/>
          </xdr:cNvSpPr>
        </xdr:nvSpPr>
        <xdr:spPr bwMode="auto">
          <a:xfrm>
            <a:off x="2100" y="1785"/>
            <a:ext cx="2670" cy="718"/>
          </a:xfrm>
          <a:prstGeom prst="rect">
            <a:avLst/>
          </a:prstGeom>
          <a:solidFill>
            <a:srgbClr val="FFFFFF"/>
          </a:solidFill>
          <a:ln w="0">
            <a:solidFill>
              <a:srgbClr val="FFFFFF"/>
            </a:solidFill>
            <a:miter lim="800000"/>
            <a:headEnd/>
            <a:tailEnd/>
          </a:ln>
        </xdr:spPr>
        <xdr:txBody>
          <a:bodyPr vertOverflow="clip" wrap="square" lIns="91440" tIns="45720" rIns="91440" bIns="45720" anchor="t" upright="1"/>
          <a:lstStyle/>
          <a:p>
            <a:pPr algn="ctr" rtl="0">
              <a:defRPr sz="1000"/>
            </a:pPr>
            <a:r>
              <a:rPr lang="ca-ES" sz="900" b="1" i="0" u="none" strike="noStrike" baseline="0">
                <a:solidFill>
                  <a:srgbClr val="000000"/>
                </a:solidFill>
                <a:latin typeface="Arial"/>
                <a:cs typeface="Arial"/>
              </a:rPr>
              <a:t>Ajuntament de Castell-Platja d’Aro</a:t>
            </a:r>
          </a:p>
          <a:p>
            <a:pPr algn="ctr" rtl="0">
              <a:defRPr sz="1000"/>
            </a:pPr>
            <a:endParaRPr lang="ca-ES" sz="900" b="1" i="0" u="none" strike="noStrike" baseline="0">
              <a:solidFill>
                <a:srgbClr val="000000"/>
              </a:solidFill>
              <a:latin typeface="Arial"/>
              <a:cs typeface="Aria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00000000-0008-0000-0100-000002000000}"/>
            </a:ext>
          </a:extLst>
        </xdr:cNvPr>
        <xdr:cNvSpPr/>
      </xdr:nvSpPr>
      <xdr:spPr>
        <a:xfrm>
          <a:off x="11803380" y="624840"/>
          <a:ext cx="4343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xdr:from>
      <xdr:col>0</xdr:col>
      <xdr:colOff>1</xdr:colOff>
      <xdr:row>0</xdr:row>
      <xdr:rowOff>1</xdr:rowOff>
    </xdr:from>
    <xdr:to>
      <xdr:col>3</xdr:col>
      <xdr:colOff>160020</xdr:colOff>
      <xdr:row>7</xdr:row>
      <xdr:rowOff>32942</xdr:rowOff>
    </xdr:to>
    <xdr:grpSp>
      <xdr:nvGrpSpPr>
        <xdr:cNvPr id="1033" name="Group 9">
          <a:extLst>
            <a:ext uri="{FF2B5EF4-FFF2-40B4-BE49-F238E27FC236}">
              <a16:creationId xmlns:a16="http://schemas.microsoft.com/office/drawing/2014/main" id="{00000000-0008-0000-0100-000009040000}"/>
            </a:ext>
          </a:extLst>
        </xdr:cNvPr>
        <xdr:cNvGrpSpPr>
          <a:grpSpLocks/>
        </xdr:cNvGrpSpPr>
      </xdr:nvGrpSpPr>
      <xdr:grpSpPr bwMode="auto">
        <a:xfrm>
          <a:off x="1" y="1"/>
          <a:ext cx="1315488" cy="1138534"/>
          <a:chOff x="2100" y="633"/>
          <a:chExt cx="2670" cy="1870"/>
        </a:xfrm>
      </xdr:grpSpPr>
      <xdr:pic>
        <xdr:nvPicPr>
          <xdr:cNvPr id="1034" name="Picture 10" descr="escut">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4" y="633"/>
            <a:ext cx="925" cy="1152"/>
          </a:xfrm>
          <a:prstGeom prst="rect">
            <a:avLst/>
          </a:prstGeom>
          <a:noFill/>
        </xdr:spPr>
      </xdr:pic>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2100" y="1785"/>
            <a:ext cx="2670" cy="718"/>
          </a:xfrm>
          <a:prstGeom prst="rect">
            <a:avLst/>
          </a:prstGeom>
          <a:solidFill>
            <a:srgbClr val="FFFFFF"/>
          </a:solidFill>
          <a:ln w="0">
            <a:solidFill>
              <a:srgbClr val="FFFFFF"/>
            </a:solidFill>
            <a:miter lim="800000"/>
            <a:headEnd/>
            <a:tailEnd/>
          </a:ln>
        </xdr:spPr>
        <xdr:txBody>
          <a:bodyPr vertOverflow="clip" wrap="square" lIns="91440" tIns="45720" rIns="91440" bIns="45720" anchor="t" upright="1"/>
          <a:lstStyle/>
          <a:p>
            <a:pPr algn="ctr" rtl="0">
              <a:defRPr sz="1000"/>
            </a:pPr>
            <a:r>
              <a:rPr lang="ca-ES" sz="900" b="1" i="0" u="none" strike="noStrike" baseline="0">
                <a:solidFill>
                  <a:srgbClr val="000000"/>
                </a:solidFill>
                <a:latin typeface="Arial"/>
                <a:cs typeface="Arial"/>
              </a:rPr>
              <a:t>Ajuntament de Castell-Platja d’Aro</a:t>
            </a:r>
          </a:p>
          <a:p>
            <a:pPr algn="ctr" rtl="0">
              <a:defRPr sz="1000"/>
            </a:pPr>
            <a:endParaRPr lang="ca-ES" sz="900" b="1" i="0" u="none" strike="noStrike" baseline="0">
              <a:solidFill>
                <a:srgbClr val="000000"/>
              </a:solidFill>
              <a:latin typeface="Arial"/>
              <a:cs typeface="Aria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A6289C6A-9F47-44E0-BC97-FEA8DFACF3DE}"/>
            </a:ext>
          </a:extLst>
        </xdr:cNvPr>
        <xdr:cNvSpPr/>
      </xdr:nvSpPr>
      <xdr:spPr>
        <a:xfrm>
          <a:off x="8545484" y="591589"/>
          <a:ext cx="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xdr:from>
      <xdr:col>0</xdr:col>
      <xdr:colOff>1</xdr:colOff>
      <xdr:row>0</xdr:row>
      <xdr:rowOff>1</xdr:rowOff>
    </xdr:from>
    <xdr:to>
      <xdr:col>3</xdr:col>
      <xdr:colOff>160020</xdr:colOff>
      <xdr:row>7</xdr:row>
      <xdr:rowOff>32942</xdr:rowOff>
    </xdr:to>
    <xdr:grpSp>
      <xdr:nvGrpSpPr>
        <xdr:cNvPr id="3" name="Group 9">
          <a:extLst>
            <a:ext uri="{FF2B5EF4-FFF2-40B4-BE49-F238E27FC236}">
              <a16:creationId xmlns:a16="http://schemas.microsoft.com/office/drawing/2014/main" id="{4D967C21-EC7F-45C0-8A2C-6AC1F49E6894}"/>
            </a:ext>
          </a:extLst>
        </xdr:cNvPr>
        <xdr:cNvGrpSpPr>
          <a:grpSpLocks/>
        </xdr:cNvGrpSpPr>
      </xdr:nvGrpSpPr>
      <xdr:grpSpPr bwMode="auto">
        <a:xfrm>
          <a:off x="1" y="1"/>
          <a:ext cx="1315488" cy="1138534"/>
          <a:chOff x="2100" y="633"/>
          <a:chExt cx="2670" cy="1870"/>
        </a:xfrm>
      </xdr:grpSpPr>
      <xdr:pic>
        <xdr:nvPicPr>
          <xdr:cNvPr id="4" name="Picture 10" descr="escut">
            <a:extLst>
              <a:ext uri="{FF2B5EF4-FFF2-40B4-BE49-F238E27FC236}">
                <a16:creationId xmlns:a16="http://schemas.microsoft.com/office/drawing/2014/main" id="{2DB43D5A-6519-2CA1-9ED1-81DBD84970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4" y="633"/>
            <a:ext cx="925" cy="1152"/>
          </a:xfrm>
          <a:prstGeom prst="rect">
            <a:avLst/>
          </a:prstGeom>
          <a:noFill/>
        </xdr:spPr>
      </xdr:pic>
      <xdr:sp macro="" textlink="">
        <xdr:nvSpPr>
          <xdr:cNvPr id="5" name="Text Box 11">
            <a:extLst>
              <a:ext uri="{FF2B5EF4-FFF2-40B4-BE49-F238E27FC236}">
                <a16:creationId xmlns:a16="http://schemas.microsoft.com/office/drawing/2014/main" id="{B93A4A97-2F21-F439-9F9E-EFA0FEF5724A}"/>
              </a:ext>
            </a:extLst>
          </xdr:cNvPr>
          <xdr:cNvSpPr txBox="1">
            <a:spLocks noChangeArrowheads="1"/>
          </xdr:cNvSpPr>
        </xdr:nvSpPr>
        <xdr:spPr bwMode="auto">
          <a:xfrm>
            <a:off x="2100" y="1785"/>
            <a:ext cx="2670" cy="718"/>
          </a:xfrm>
          <a:prstGeom prst="rect">
            <a:avLst/>
          </a:prstGeom>
          <a:solidFill>
            <a:srgbClr val="FFFFFF"/>
          </a:solidFill>
          <a:ln w="0">
            <a:solidFill>
              <a:srgbClr val="FFFFFF"/>
            </a:solidFill>
            <a:miter lim="800000"/>
            <a:headEnd/>
            <a:tailEnd/>
          </a:ln>
        </xdr:spPr>
        <xdr:txBody>
          <a:bodyPr vertOverflow="clip" wrap="square" lIns="91440" tIns="45720" rIns="91440" bIns="45720" anchor="t" upright="1"/>
          <a:lstStyle/>
          <a:p>
            <a:pPr algn="ctr" rtl="0">
              <a:defRPr sz="1000"/>
            </a:pPr>
            <a:r>
              <a:rPr lang="ca-ES" sz="900" b="1" i="0" u="none" strike="noStrike" baseline="0">
                <a:solidFill>
                  <a:srgbClr val="000000"/>
                </a:solidFill>
                <a:latin typeface="Arial"/>
                <a:cs typeface="Arial"/>
              </a:rPr>
              <a:t>Ajuntament de Castell-Platja d’Aro</a:t>
            </a:r>
          </a:p>
          <a:p>
            <a:pPr algn="ctr" rtl="0">
              <a:defRPr sz="1000"/>
            </a:pPr>
            <a:endParaRPr lang="ca-ES" sz="900" b="1" i="0" u="none" strike="noStrike" baseline="0">
              <a:solidFill>
                <a:srgbClr val="000000"/>
              </a:solidFill>
              <a:latin typeface="Arial"/>
              <a:cs typeface="Aria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7567FB6E-FFA4-436B-BB10-4D2A7084E4B0}"/>
            </a:ext>
          </a:extLst>
        </xdr:cNvPr>
        <xdr:cNvSpPr/>
      </xdr:nvSpPr>
      <xdr:spPr>
        <a:xfrm>
          <a:off x="8545484" y="591589"/>
          <a:ext cx="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editAs="oneCell">
    <xdr:from>
      <xdr:col>0</xdr:col>
      <xdr:colOff>490451</xdr:colOff>
      <xdr:row>0</xdr:row>
      <xdr:rowOff>0</xdr:rowOff>
    </xdr:from>
    <xdr:to>
      <xdr:col>2</xdr:col>
      <xdr:colOff>332221</xdr:colOff>
      <xdr:row>3</xdr:row>
      <xdr:rowOff>124056</xdr:rowOff>
    </xdr:to>
    <xdr:pic>
      <xdr:nvPicPr>
        <xdr:cNvPr id="8" name="Imagen 1" descr="Imatge que conté text, Font, blanc, tipografia&#10;&#10;Descripció generada automàticament">
          <a:extLst>
            <a:ext uri="{FF2B5EF4-FFF2-40B4-BE49-F238E27FC236}">
              <a16:creationId xmlns:a16="http://schemas.microsoft.com/office/drawing/2014/main" id="{F243E527-2318-FAA9-09A5-CBF6E3816B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55" t="23457" r="79863" b="20370"/>
        <a:stretch/>
      </xdr:blipFill>
      <xdr:spPr bwMode="auto">
        <a:xfrm>
          <a:off x="490451" y="0"/>
          <a:ext cx="498475" cy="6394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382386</xdr:colOff>
      <xdr:row>3</xdr:row>
      <xdr:rowOff>116380</xdr:rowOff>
    </xdr:from>
    <xdr:to>
      <xdr:col>2</xdr:col>
      <xdr:colOff>423950</xdr:colOff>
      <xdr:row>5</xdr:row>
      <xdr:rowOff>74815</xdr:rowOff>
    </xdr:to>
    <xdr:pic>
      <xdr:nvPicPr>
        <xdr:cNvPr id="10" name="Imagen 1" descr="Imatge que conté text, Font, blanc, tipografia&#10;&#10;Descripció generada automàticament">
          <a:extLst>
            <a:ext uri="{FF2B5EF4-FFF2-40B4-BE49-F238E27FC236}">
              <a16:creationId xmlns:a16="http://schemas.microsoft.com/office/drawing/2014/main" id="{60DA428D-3B27-7825-80F5-3398B357F04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037" t="35090" r="64398" b="23558"/>
        <a:stretch/>
      </xdr:blipFill>
      <xdr:spPr bwMode="auto">
        <a:xfrm>
          <a:off x="382386" y="631769"/>
          <a:ext cx="698269" cy="26600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412742</xdr:colOff>
      <xdr:row>5</xdr:row>
      <xdr:rowOff>24942</xdr:rowOff>
    </xdr:from>
    <xdr:to>
      <xdr:col>2</xdr:col>
      <xdr:colOff>413369</xdr:colOff>
      <xdr:row>6</xdr:row>
      <xdr:rowOff>49878</xdr:rowOff>
    </xdr:to>
    <xdr:pic>
      <xdr:nvPicPr>
        <xdr:cNvPr id="12" name="Imagen 1" descr="Imatge que conté text, Font, blanc, tipografia&#10;&#10;Descripció generada automàticament">
          <a:extLst>
            <a:ext uri="{FF2B5EF4-FFF2-40B4-BE49-F238E27FC236}">
              <a16:creationId xmlns:a16="http://schemas.microsoft.com/office/drawing/2014/main" id="{4512CD23-11FC-2D77-ADF4-FB8E79F4C05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6918" t="50646" r="48853" b="28001"/>
        <a:stretch/>
      </xdr:blipFill>
      <xdr:spPr bwMode="auto">
        <a:xfrm>
          <a:off x="412742" y="847902"/>
          <a:ext cx="657332" cy="14131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457200</xdr:colOff>
      <xdr:row>6</xdr:row>
      <xdr:rowOff>58191</xdr:rowOff>
    </xdr:from>
    <xdr:to>
      <xdr:col>2</xdr:col>
      <xdr:colOff>287829</xdr:colOff>
      <xdr:row>7</xdr:row>
      <xdr:rowOff>14634</xdr:rowOff>
    </xdr:to>
    <xdr:pic>
      <xdr:nvPicPr>
        <xdr:cNvPr id="13" name="Imagen 1" descr="Imatge que conté text, Font, blanc, tipografia&#10;&#10;Descripció generada automàticament">
          <a:extLst>
            <a:ext uri="{FF2B5EF4-FFF2-40B4-BE49-F238E27FC236}">
              <a16:creationId xmlns:a16="http://schemas.microsoft.com/office/drawing/2014/main" id="{F4227227-5B55-08CE-A576-37CA29F66F8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1039" t="51620" r="37364" b="28001"/>
        <a:stretch/>
      </xdr:blipFill>
      <xdr:spPr bwMode="auto">
        <a:xfrm>
          <a:off x="457200" y="997529"/>
          <a:ext cx="487334" cy="12269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S98"/>
  <sheetViews>
    <sheetView showGridLines="0" zoomScaleNormal="100" workbookViewId="0">
      <selection activeCell="J9" sqref="J9"/>
    </sheetView>
  </sheetViews>
  <sheetFormatPr baseColWidth="10" defaultColWidth="11.42578125" defaultRowHeight="15" outlineLevelRow="1" outlineLevelCol="1" x14ac:dyDescent="0.25"/>
  <cols>
    <col min="1" max="1" width="6.7109375" style="15" customWidth="1"/>
    <col min="2" max="2" width="2.140625" style="15" customWidth="1"/>
    <col min="3" max="3" width="6.7109375" style="15" customWidth="1"/>
    <col min="4" max="4" width="3.7109375" style="15" customWidth="1"/>
    <col min="5" max="5" width="2.42578125" style="16" customWidth="1"/>
    <col min="6" max="7" width="11.28515625" style="15" customWidth="1"/>
    <col min="8" max="8" width="17.42578125" style="15" customWidth="1"/>
    <col min="9" max="9" width="11.28515625" style="15" customWidth="1"/>
    <col min="10" max="10" width="22.140625" style="15" customWidth="1"/>
    <col min="11" max="11" width="2" style="15" customWidth="1"/>
    <col min="12" max="12" width="6" style="15" customWidth="1"/>
    <col min="13" max="13" width="11.140625" style="15" customWidth="1"/>
    <col min="14" max="14" width="18.28515625" style="44" hidden="1" customWidth="1" outlineLevel="1"/>
    <col min="15" max="15" width="8.7109375" style="44" hidden="1" customWidth="1" outlineLevel="1"/>
    <col min="16" max="16" width="7.7109375" style="44" hidden="1" customWidth="1" outlineLevel="1"/>
    <col min="17" max="17" width="17.28515625" style="44" hidden="1" customWidth="1" outlineLevel="1"/>
    <col min="18" max="18" width="12.42578125" style="44" hidden="1" customWidth="1" outlineLevel="1"/>
    <col min="19" max="19" width="10.42578125" style="15" customWidth="1" collapsed="1"/>
    <col min="20" max="27" width="11.42578125" style="15" customWidth="1"/>
    <col min="28" max="16384" width="11.42578125" style="15"/>
  </cols>
  <sheetData>
    <row r="1" spans="1:19" ht="21" customHeight="1" x14ac:dyDescent="0.25">
      <c r="B1" s="12"/>
      <c r="D1" s="13"/>
      <c r="E1" s="163" t="s">
        <v>52</v>
      </c>
      <c r="F1" s="164"/>
      <c r="G1" s="164"/>
      <c r="H1" s="164"/>
      <c r="I1" s="164"/>
      <c r="J1" s="165"/>
      <c r="K1" s="42"/>
      <c r="L1" s="43"/>
    </row>
    <row r="2" spans="1:19" ht="5.85" customHeight="1" x14ac:dyDescent="0.25">
      <c r="A2" s="64"/>
      <c r="B2" s="12"/>
      <c r="C2" s="63"/>
      <c r="D2" s="13"/>
    </row>
    <row r="3" spans="1:19" ht="11.65" customHeight="1" x14ac:dyDescent="0.25">
      <c r="A3" s="64"/>
      <c r="B3" s="12"/>
      <c r="C3" s="63"/>
      <c r="D3" s="13"/>
      <c r="E3" s="166" t="s">
        <v>51</v>
      </c>
      <c r="F3" s="167"/>
      <c r="G3" s="167"/>
      <c r="H3" s="167"/>
      <c r="I3" s="167"/>
      <c r="J3" s="168"/>
      <c r="K3" s="16"/>
      <c r="L3" s="45"/>
      <c r="N3" s="46" t="s">
        <v>50</v>
      </c>
      <c r="O3" s="46" t="s">
        <v>49</v>
      </c>
      <c r="Q3" s="46" t="s">
        <v>50</v>
      </c>
      <c r="R3" s="46" t="s">
        <v>49</v>
      </c>
    </row>
    <row r="4" spans="1:19" ht="6" customHeight="1" x14ac:dyDescent="0.25">
      <c r="A4" s="64"/>
      <c r="B4" s="12"/>
      <c r="C4" s="63"/>
      <c r="D4" s="13"/>
      <c r="N4" s="47" t="s">
        <v>48</v>
      </c>
      <c r="O4" s="48">
        <v>0.14000000000000001</v>
      </c>
      <c r="Q4" s="47" t="s">
        <v>47</v>
      </c>
      <c r="R4" s="48">
        <v>0</v>
      </c>
    </row>
    <row r="5" spans="1:19" ht="13.15" customHeight="1" x14ac:dyDescent="0.25">
      <c r="A5" s="64"/>
      <c r="B5" s="12"/>
      <c r="C5" s="63"/>
      <c r="D5" s="13"/>
      <c r="E5" s="169" t="s">
        <v>46</v>
      </c>
      <c r="F5" s="169"/>
      <c r="G5" s="169"/>
      <c r="H5" s="169"/>
      <c r="I5" s="170"/>
      <c r="J5" s="170"/>
      <c r="N5" s="49">
        <v>1</v>
      </c>
      <c r="O5" s="50">
        <v>0.13</v>
      </c>
      <c r="Q5" s="47">
        <v>1</v>
      </c>
      <c r="R5" s="48">
        <v>0.01</v>
      </c>
      <c r="S5" s="51"/>
    </row>
    <row r="6" spans="1:19" ht="6.4" customHeight="1" x14ac:dyDescent="0.25">
      <c r="A6" s="64"/>
      <c r="B6" s="12"/>
      <c r="C6" s="63"/>
      <c r="D6" s="13"/>
      <c r="E6" s="17"/>
      <c r="F6" s="17"/>
      <c r="G6" s="17"/>
      <c r="H6" s="17"/>
      <c r="N6" s="49">
        <v>2</v>
      </c>
      <c r="O6" s="50">
        <v>0.15</v>
      </c>
      <c r="Q6" s="47">
        <v>2</v>
      </c>
      <c r="R6" s="48">
        <v>0.02</v>
      </c>
      <c r="S6" s="51"/>
    </row>
    <row r="7" spans="1:19" ht="13.15" customHeight="1" x14ac:dyDescent="0.25">
      <c r="A7" s="64"/>
      <c r="B7" s="12"/>
      <c r="C7" s="63"/>
      <c r="D7" s="13"/>
      <c r="E7" s="17"/>
      <c r="F7" s="171" t="s">
        <v>45</v>
      </c>
      <c r="G7" s="172"/>
      <c r="H7" s="172"/>
      <c r="I7" s="173" t="s">
        <v>44</v>
      </c>
      <c r="J7" s="174"/>
      <c r="K7" s="52"/>
      <c r="N7" s="49">
        <v>3</v>
      </c>
      <c r="O7" s="50">
        <v>0.16</v>
      </c>
      <c r="Q7" s="47">
        <v>3</v>
      </c>
      <c r="R7" s="48">
        <v>0.04</v>
      </c>
      <c r="S7" s="51"/>
    </row>
    <row r="8" spans="1:19" ht="8.65" customHeight="1" thickBot="1" x14ac:dyDescent="0.3">
      <c r="A8" s="64"/>
      <c r="B8" s="12"/>
      <c r="C8" s="63"/>
      <c r="D8" s="13"/>
      <c r="N8" s="49">
        <v>4</v>
      </c>
      <c r="O8" s="50">
        <v>0.17</v>
      </c>
      <c r="Q8" s="47">
        <v>4</v>
      </c>
      <c r="R8" s="48">
        <v>0.05</v>
      </c>
      <c r="S8" s="51"/>
    </row>
    <row r="9" spans="1:19" ht="16.149999999999999" customHeight="1" x14ac:dyDescent="0.25">
      <c r="A9" s="141" t="s">
        <v>65</v>
      </c>
      <c r="B9" s="12"/>
      <c r="C9" s="144" t="s">
        <v>53</v>
      </c>
      <c r="D9" s="13"/>
      <c r="E9" s="18" t="s">
        <v>43</v>
      </c>
      <c r="F9" s="147" t="s">
        <v>42</v>
      </c>
      <c r="G9" s="148"/>
      <c r="H9" s="148"/>
      <c r="I9" s="3">
        <f>IF(J9="",0,J9*I11/J11)</f>
        <v>0</v>
      </c>
      <c r="J9" s="4"/>
      <c r="K9" s="35"/>
      <c r="N9" s="49">
        <v>5</v>
      </c>
      <c r="O9" s="50">
        <v>0.17</v>
      </c>
      <c r="Q9" s="47">
        <v>5</v>
      </c>
      <c r="R9" s="48">
        <v>0.06</v>
      </c>
      <c r="S9" s="51"/>
    </row>
    <row r="10" spans="1:19" x14ac:dyDescent="0.25">
      <c r="A10" s="142"/>
      <c r="B10" s="12"/>
      <c r="C10" s="145"/>
      <c r="D10" s="13"/>
      <c r="E10" s="18"/>
      <c r="F10" s="149" t="s">
        <v>41</v>
      </c>
      <c r="G10" s="150"/>
      <c r="H10" s="150"/>
      <c r="I10" s="2">
        <f>IF(J10="",0,J10*I11/J11)</f>
        <v>0</v>
      </c>
      <c r="J10" s="5"/>
      <c r="K10" s="35"/>
      <c r="L10" s="53"/>
      <c r="N10" s="49">
        <v>6</v>
      </c>
      <c r="O10" s="50">
        <v>0.16</v>
      </c>
      <c r="Q10" s="47">
        <v>6</v>
      </c>
      <c r="R10" s="48">
        <v>7.0000000000000007E-2</v>
      </c>
      <c r="S10" s="51"/>
    </row>
    <row r="11" spans="1:19" ht="15.75" thickBot="1" x14ac:dyDescent="0.3">
      <c r="A11" s="142"/>
      <c r="B11" s="12"/>
      <c r="C11" s="145"/>
      <c r="D11" s="13"/>
      <c r="E11" s="18"/>
      <c r="F11" s="151" t="s">
        <v>40</v>
      </c>
      <c r="G11" s="152"/>
      <c r="H11" s="152"/>
      <c r="I11" s="1">
        <v>1</v>
      </c>
      <c r="J11" s="22">
        <f>J9+J10</f>
        <v>0</v>
      </c>
      <c r="K11" s="35"/>
      <c r="L11" s="53"/>
      <c r="N11" s="49">
        <v>7</v>
      </c>
      <c r="O11" s="50">
        <v>0.12</v>
      </c>
      <c r="Q11" s="47">
        <v>7</v>
      </c>
      <c r="R11" s="48">
        <v>0.08</v>
      </c>
      <c r="S11" s="51"/>
    </row>
    <row r="12" spans="1:19" ht="10.15" customHeight="1" thickBot="1" x14ac:dyDescent="0.3">
      <c r="A12" s="142"/>
      <c r="B12" s="12"/>
      <c r="C12" s="145"/>
      <c r="D12" s="13"/>
      <c r="E12" s="18"/>
      <c r="F12" s="17"/>
      <c r="G12" s="17"/>
      <c r="H12" s="17"/>
      <c r="I12" s="17"/>
      <c r="N12" s="49">
        <v>8</v>
      </c>
      <c r="O12" s="50">
        <v>0.1</v>
      </c>
      <c r="Q12" s="47">
        <v>8</v>
      </c>
      <c r="R12" s="48">
        <v>0.09</v>
      </c>
      <c r="S12" s="51"/>
    </row>
    <row r="13" spans="1:19" x14ac:dyDescent="0.25">
      <c r="A13" s="142"/>
      <c r="B13" s="12"/>
      <c r="C13" s="145"/>
      <c r="D13" s="13"/>
      <c r="E13" s="18"/>
      <c r="F13" s="153" t="s">
        <v>39</v>
      </c>
      <c r="G13" s="154"/>
      <c r="H13" s="154"/>
      <c r="I13" s="155"/>
      <c r="J13" s="6"/>
      <c r="K13" s="54"/>
      <c r="M13" s="54"/>
      <c r="N13" s="49">
        <v>9</v>
      </c>
      <c r="O13" s="50">
        <v>0.09</v>
      </c>
      <c r="Q13" s="47">
        <v>9</v>
      </c>
      <c r="R13" s="48">
        <v>0.11</v>
      </c>
      <c r="S13" s="51"/>
    </row>
    <row r="14" spans="1:19" ht="15.75" thickBot="1" x14ac:dyDescent="0.3">
      <c r="A14" s="142"/>
      <c r="B14" s="12"/>
      <c r="C14" s="145"/>
      <c r="D14" s="13"/>
      <c r="E14" s="18"/>
      <c r="F14" s="106" t="s">
        <v>60</v>
      </c>
      <c r="G14" s="107"/>
      <c r="H14" s="107"/>
      <c r="I14" s="107"/>
      <c r="J14" s="7"/>
      <c r="K14" s="23"/>
      <c r="N14" s="49">
        <v>10</v>
      </c>
      <c r="O14" s="50">
        <v>0.08</v>
      </c>
      <c r="Q14" s="47">
        <v>10</v>
      </c>
      <c r="R14" s="48">
        <v>0.12</v>
      </c>
      <c r="S14" s="51"/>
    </row>
    <row r="15" spans="1:19" ht="11.1" customHeight="1" thickBot="1" x14ac:dyDescent="0.3">
      <c r="A15" s="142"/>
      <c r="B15" s="12"/>
      <c r="C15" s="145"/>
      <c r="D15" s="13"/>
      <c r="E15" s="18"/>
      <c r="F15" s="17"/>
      <c r="G15" s="17"/>
      <c r="H15" s="17"/>
      <c r="I15" s="17"/>
      <c r="J15" s="23"/>
      <c r="K15" s="23"/>
      <c r="N15" s="49">
        <v>11</v>
      </c>
      <c r="O15" s="50">
        <v>0.08</v>
      </c>
      <c r="Q15" s="47">
        <v>11</v>
      </c>
      <c r="R15" s="48">
        <v>0.13</v>
      </c>
      <c r="S15" s="51"/>
    </row>
    <row r="16" spans="1:19" x14ac:dyDescent="0.25">
      <c r="A16" s="142"/>
      <c r="B16" s="12"/>
      <c r="C16" s="145"/>
      <c r="D16" s="13"/>
      <c r="E16" s="18" t="s">
        <v>38</v>
      </c>
      <c r="F16" s="156" t="s">
        <v>37</v>
      </c>
      <c r="G16" s="157"/>
      <c r="H16" s="157"/>
      <c r="I16" s="157"/>
      <c r="J16" s="8"/>
      <c r="K16" s="35"/>
      <c r="N16" s="49">
        <v>12</v>
      </c>
      <c r="O16" s="50">
        <v>0.08</v>
      </c>
      <c r="Q16" s="55"/>
      <c r="R16" s="56"/>
    </row>
    <row r="17" spans="1:19" x14ac:dyDescent="0.25">
      <c r="A17" s="142"/>
      <c r="B17" s="12"/>
      <c r="C17" s="145"/>
      <c r="D17" s="13"/>
      <c r="E17" s="18"/>
      <c r="F17" s="158" t="s">
        <v>36</v>
      </c>
      <c r="G17" s="104"/>
      <c r="H17" s="104"/>
      <c r="I17" s="105"/>
      <c r="J17" s="62">
        <f>J16*I9</f>
        <v>0</v>
      </c>
      <c r="K17" s="35"/>
      <c r="N17" s="49">
        <v>13</v>
      </c>
      <c r="O17" s="50">
        <v>0.08</v>
      </c>
    </row>
    <row r="18" spans="1:19" ht="10.15" customHeight="1" thickBot="1" x14ac:dyDescent="0.3">
      <c r="A18" s="142"/>
      <c r="B18" s="12"/>
      <c r="C18" s="145"/>
      <c r="D18" s="13"/>
      <c r="E18" s="18"/>
      <c r="F18" s="159"/>
      <c r="G18" s="159"/>
      <c r="H18" s="159"/>
      <c r="I18" s="159"/>
      <c r="J18" s="159"/>
      <c r="K18" s="35"/>
      <c r="N18" s="49">
        <v>14</v>
      </c>
      <c r="O18" s="50">
        <v>0.1</v>
      </c>
      <c r="Q18" s="65"/>
      <c r="R18" s="65"/>
    </row>
    <row r="19" spans="1:19" ht="12" customHeight="1" thickBot="1" x14ac:dyDescent="0.3">
      <c r="A19" s="142"/>
      <c r="B19" s="12"/>
      <c r="C19" s="145"/>
      <c r="D19" s="13"/>
      <c r="F19" s="160" t="s">
        <v>35</v>
      </c>
      <c r="G19" s="161"/>
      <c r="H19" s="161"/>
      <c r="I19" s="161"/>
      <c r="J19" s="162"/>
      <c r="N19" s="49">
        <v>15</v>
      </c>
      <c r="O19" s="50">
        <v>0.12</v>
      </c>
      <c r="Q19" s="65"/>
      <c r="R19" s="66"/>
    </row>
    <row r="20" spans="1:19" x14ac:dyDescent="0.25">
      <c r="A20" s="142"/>
      <c r="B20" s="12"/>
      <c r="C20" s="145"/>
      <c r="D20" s="13"/>
      <c r="E20" s="18"/>
      <c r="F20" s="125" t="s">
        <v>27</v>
      </c>
      <c r="G20" s="126"/>
      <c r="H20" s="126"/>
      <c r="I20" s="126"/>
      <c r="J20" s="6"/>
      <c r="K20" s="54"/>
      <c r="L20" s="131" t="s">
        <v>34</v>
      </c>
      <c r="N20" s="49">
        <v>16</v>
      </c>
      <c r="O20" s="50">
        <v>0.16</v>
      </c>
      <c r="S20" s="51"/>
    </row>
    <row r="21" spans="1:19" x14ac:dyDescent="0.25">
      <c r="A21" s="142"/>
      <c r="B21" s="12"/>
      <c r="C21" s="145"/>
      <c r="D21" s="13"/>
      <c r="E21" s="18"/>
      <c r="F21" s="127" t="s">
        <v>26</v>
      </c>
      <c r="G21" s="128"/>
      <c r="H21" s="128"/>
      <c r="I21" s="128"/>
      <c r="J21" s="9"/>
      <c r="K21" s="23"/>
      <c r="L21" s="132"/>
      <c r="N21" s="49">
        <v>17</v>
      </c>
      <c r="O21" s="50">
        <v>0.2</v>
      </c>
      <c r="S21" s="51"/>
    </row>
    <row r="22" spans="1:19" x14ac:dyDescent="0.25">
      <c r="A22" s="142"/>
      <c r="B22" s="12"/>
      <c r="C22" s="145"/>
      <c r="D22" s="13"/>
      <c r="E22" s="18"/>
      <c r="F22" s="129" t="s">
        <v>25</v>
      </c>
      <c r="G22" s="130"/>
      <c r="H22" s="130"/>
      <c r="I22" s="130"/>
      <c r="J22" s="10"/>
      <c r="K22" s="35"/>
      <c r="L22" s="132"/>
      <c r="N22" s="49">
        <v>18</v>
      </c>
      <c r="O22" s="50">
        <v>0.26</v>
      </c>
      <c r="S22" s="51"/>
    </row>
    <row r="23" spans="1:19" x14ac:dyDescent="0.25">
      <c r="A23" s="142"/>
      <c r="B23" s="12"/>
      <c r="C23" s="145"/>
      <c r="D23" s="13"/>
      <c r="E23" s="18"/>
      <c r="F23" s="116" t="s">
        <v>54</v>
      </c>
      <c r="G23" s="117"/>
      <c r="H23" s="117"/>
      <c r="I23" s="118"/>
      <c r="J23" s="11"/>
      <c r="K23" s="35"/>
      <c r="L23" s="132"/>
      <c r="N23" s="49">
        <v>19</v>
      </c>
      <c r="O23" s="50">
        <v>0.36</v>
      </c>
      <c r="S23" s="51"/>
    </row>
    <row r="24" spans="1:19" x14ac:dyDescent="0.25">
      <c r="A24" s="142"/>
      <c r="B24" s="12"/>
      <c r="C24" s="145"/>
      <c r="D24" s="13"/>
      <c r="E24" s="18" t="s">
        <v>33</v>
      </c>
      <c r="F24" s="119" t="s">
        <v>23</v>
      </c>
      <c r="G24" s="120"/>
      <c r="H24" s="120"/>
      <c r="I24" s="121"/>
      <c r="J24" s="24">
        <f>IF(J23=100%,J22*J23,J22*I9)</f>
        <v>0</v>
      </c>
      <c r="K24" s="35"/>
      <c r="L24" s="132"/>
      <c r="N24" s="49" t="s">
        <v>32</v>
      </c>
      <c r="O24" s="50">
        <v>0.45</v>
      </c>
      <c r="S24" s="51"/>
    </row>
    <row r="25" spans="1:19" x14ac:dyDescent="0.25">
      <c r="A25" s="142"/>
      <c r="B25" s="12"/>
      <c r="C25" s="145"/>
      <c r="D25" s="13"/>
      <c r="E25" s="18"/>
      <c r="F25" s="134" t="s">
        <v>22</v>
      </c>
      <c r="G25" s="135"/>
      <c r="H25" s="135"/>
      <c r="I25" s="135"/>
      <c r="J25" s="25">
        <f>IF(F72&gt;=12,"0",F72)</f>
        <v>0</v>
      </c>
      <c r="K25" s="57"/>
      <c r="L25" s="132"/>
      <c r="S25" s="51"/>
    </row>
    <row r="26" spans="1:19" x14ac:dyDescent="0.25">
      <c r="A26" s="142"/>
      <c r="B26" s="12"/>
      <c r="C26" s="145"/>
      <c r="D26" s="13"/>
      <c r="E26" s="18"/>
      <c r="F26" s="134" t="s">
        <v>21</v>
      </c>
      <c r="G26" s="135"/>
      <c r="H26" s="135"/>
      <c r="I26" s="135"/>
      <c r="J26" s="26">
        <f>IF(J20="",0,F76)</f>
        <v>0</v>
      </c>
      <c r="K26" s="58"/>
      <c r="L26" s="132"/>
      <c r="S26" s="51"/>
    </row>
    <row r="27" spans="1:19" x14ac:dyDescent="0.25">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25">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
      <c r="A29" s="142"/>
      <c r="B29" s="12"/>
      <c r="C29" s="145"/>
      <c r="D29" s="13"/>
      <c r="E29" s="18" t="s">
        <v>31</v>
      </c>
      <c r="F29" s="136" t="s">
        <v>17</v>
      </c>
      <c r="G29" s="137"/>
      <c r="H29" s="137"/>
      <c r="I29" s="138"/>
      <c r="J29" s="28">
        <f>(J9*J21)*(J27+J28)</f>
        <v>0</v>
      </c>
      <c r="K29" s="37"/>
      <c r="L29" s="132"/>
      <c r="N29" s="15"/>
      <c r="O29" s="15"/>
      <c r="P29" s="15"/>
      <c r="Q29" s="15"/>
      <c r="R29" s="15"/>
      <c r="S29" s="51"/>
    </row>
    <row r="30" spans="1:19" ht="11.1" customHeight="1" thickBot="1" x14ac:dyDescent="0.3">
      <c r="A30" s="142"/>
      <c r="B30" s="12"/>
      <c r="C30" s="145"/>
      <c r="D30" s="13"/>
      <c r="E30" s="18"/>
      <c r="F30" s="17"/>
      <c r="G30" s="17"/>
      <c r="H30" s="17"/>
      <c r="I30" s="17"/>
      <c r="J30" s="23"/>
      <c r="K30" s="23"/>
      <c r="L30" s="132"/>
      <c r="N30" s="15"/>
      <c r="O30" s="15"/>
      <c r="P30" s="15"/>
      <c r="Q30" s="15"/>
      <c r="R30" s="15"/>
      <c r="S30" s="51"/>
    </row>
    <row r="31" spans="1:19" ht="11.65" customHeight="1" thickBot="1" x14ac:dyDescent="0.3">
      <c r="A31" s="142"/>
      <c r="B31" s="12"/>
      <c r="C31" s="145"/>
      <c r="D31" s="13"/>
      <c r="F31" s="122" t="s">
        <v>28</v>
      </c>
      <c r="G31" s="123"/>
      <c r="H31" s="123"/>
      <c r="I31" s="123"/>
      <c r="J31" s="124"/>
      <c r="K31" s="59"/>
      <c r="L31" s="132"/>
      <c r="S31" s="51"/>
    </row>
    <row r="32" spans="1:19" x14ac:dyDescent="0.25">
      <c r="A32" s="142"/>
      <c r="B32" s="12"/>
      <c r="C32" s="145"/>
      <c r="D32" s="13"/>
      <c r="E32" s="19"/>
      <c r="F32" s="125" t="s">
        <v>27</v>
      </c>
      <c r="G32" s="126"/>
      <c r="H32" s="126"/>
      <c r="I32" s="126"/>
      <c r="J32" s="6"/>
      <c r="K32" s="54"/>
      <c r="L32" s="132"/>
      <c r="S32" s="51"/>
    </row>
    <row r="33" spans="1:19" x14ac:dyDescent="0.25">
      <c r="A33" s="142"/>
      <c r="B33" s="12"/>
      <c r="C33" s="145"/>
      <c r="D33" s="13"/>
      <c r="E33" s="19"/>
      <c r="F33" s="127" t="s">
        <v>26</v>
      </c>
      <c r="G33" s="128"/>
      <c r="H33" s="128"/>
      <c r="I33" s="128"/>
      <c r="J33" s="9"/>
      <c r="K33" s="23"/>
      <c r="L33" s="132"/>
      <c r="S33" s="51"/>
    </row>
    <row r="34" spans="1:19" x14ac:dyDescent="0.25">
      <c r="A34" s="142"/>
      <c r="B34" s="12"/>
      <c r="C34" s="145"/>
      <c r="D34" s="13"/>
      <c r="E34" s="19"/>
      <c r="F34" s="139" t="s">
        <v>55</v>
      </c>
      <c r="G34" s="140"/>
      <c r="H34" s="140"/>
      <c r="I34" s="140"/>
      <c r="J34" s="10"/>
      <c r="K34" s="35"/>
      <c r="L34" s="132"/>
      <c r="S34" s="51"/>
    </row>
    <row r="35" spans="1:19" x14ac:dyDescent="0.25">
      <c r="A35" s="142"/>
      <c r="B35" s="12"/>
      <c r="C35" s="145"/>
      <c r="D35" s="13"/>
      <c r="E35" s="19"/>
      <c r="F35" s="116" t="s">
        <v>56</v>
      </c>
      <c r="G35" s="117"/>
      <c r="H35" s="117"/>
      <c r="I35" s="118"/>
      <c r="J35" s="11"/>
      <c r="K35" s="35"/>
      <c r="L35" s="132"/>
      <c r="S35" s="51"/>
    </row>
    <row r="36" spans="1:19" x14ac:dyDescent="0.25">
      <c r="A36" s="142"/>
      <c r="B36" s="12"/>
      <c r="C36" s="145"/>
      <c r="D36" s="13"/>
      <c r="E36" s="19" t="s">
        <v>30</v>
      </c>
      <c r="F36" s="119" t="s">
        <v>23</v>
      </c>
      <c r="G36" s="120"/>
      <c r="H36" s="120"/>
      <c r="I36" s="121"/>
      <c r="J36" s="24">
        <f>IF(J35=100%,J34*J35,J34*I9)</f>
        <v>0</v>
      </c>
      <c r="K36" s="35"/>
      <c r="L36" s="132"/>
      <c r="S36" s="51"/>
    </row>
    <row r="37" spans="1:19" x14ac:dyDescent="0.25">
      <c r="A37" s="142"/>
      <c r="B37" s="12"/>
      <c r="C37" s="145"/>
      <c r="D37" s="13"/>
      <c r="E37" s="19"/>
      <c r="F37" s="103" t="s">
        <v>22</v>
      </c>
      <c r="G37" s="104"/>
      <c r="H37" s="104"/>
      <c r="I37" s="105"/>
      <c r="J37" s="25">
        <f>IF(F73&gt;=12,"0",F73)</f>
        <v>0</v>
      </c>
      <c r="K37" s="57"/>
      <c r="L37" s="132"/>
      <c r="S37" s="51"/>
    </row>
    <row r="38" spans="1:19" x14ac:dyDescent="0.25">
      <c r="A38" s="142"/>
      <c r="B38" s="12"/>
      <c r="C38" s="145"/>
      <c r="D38" s="13"/>
      <c r="E38" s="19"/>
      <c r="F38" s="103" t="s">
        <v>21</v>
      </c>
      <c r="G38" s="104"/>
      <c r="H38" s="104"/>
      <c r="I38" s="105"/>
      <c r="J38" s="26">
        <f>IF(J32="",0,F77)</f>
        <v>0</v>
      </c>
      <c r="K38" s="58"/>
      <c r="L38" s="132"/>
      <c r="S38" s="51"/>
    </row>
    <row r="39" spans="1:19" x14ac:dyDescent="0.25">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25">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
      <c r="A41" s="142"/>
      <c r="B41" s="12"/>
      <c r="C41" s="145"/>
      <c r="D41" s="13"/>
      <c r="E41" s="18" t="s">
        <v>29</v>
      </c>
      <c r="F41" s="106" t="s">
        <v>17</v>
      </c>
      <c r="G41" s="107"/>
      <c r="H41" s="107"/>
      <c r="I41" s="107"/>
      <c r="J41" s="28">
        <f>(J9*J33)*(J39+J40)</f>
        <v>0</v>
      </c>
      <c r="K41" s="37"/>
      <c r="L41" s="132"/>
      <c r="S41" s="51"/>
    </row>
    <row r="42" spans="1:19" ht="8.65" customHeight="1" thickBot="1" x14ac:dyDescent="0.3">
      <c r="A42" s="142"/>
      <c r="B42" s="12"/>
      <c r="C42" s="145"/>
      <c r="D42" s="13"/>
      <c r="E42" s="18"/>
      <c r="F42" s="17"/>
      <c r="G42" s="17"/>
      <c r="H42" s="17"/>
      <c r="I42" s="17"/>
      <c r="J42" s="23"/>
      <c r="K42" s="23"/>
      <c r="L42" s="132"/>
      <c r="S42" s="51"/>
    </row>
    <row r="43" spans="1:19" ht="12" customHeight="1" thickBot="1" x14ac:dyDescent="0.3">
      <c r="A43" s="142"/>
      <c r="B43" s="12"/>
      <c r="C43" s="145"/>
      <c r="D43" s="13"/>
      <c r="F43" s="122" t="s">
        <v>28</v>
      </c>
      <c r="G43" s="123"/>
      <c r="H43" s="123"/>
      <c r="I43" s="123"/>
      <c r="J43" s="124"/>
      <c r="K43" s="59"/>
      <c r="L43" s="132"/>
      <c r="S43" s="51"/>
    </row>
    <row r="44" spans="1:19" x14ac:dyDescent="0.25">
      <c r="A44" s="142"/>
      <c r="B44" s="12"/>
      <c r="C44" s="145"/>
      <c r="D44" s="13"/>
      <c r="E44" s="19"/>
      <c r="F44" s="125" t="s">
        <v>27</v>
      </c>
      <c r="G44" s="126"/>
      <c r="H44" s="126"/>
      <c r="I44" s="126"/>
      <c r="J44" s="6"/>
      <c r="K44" s="54"/>
      <c r="L44" s="132"/>
      <c r="S44" s="51"/>
    </row>
    <row r="45" spans="1:19" x14ac:dyDescent="0.25">
      <c r="A45" s="142"/>
      <c r="B45" s="12"/>
      <c r="C45" s="145"/>
      <c r="D45" s="13"/>
      <c r="E45" s="19"/>
      <c r="F45" s="127" t="s">
        <v>26</v>
      </c>
      <c r="G45" s="128"/>
      <c r="H45" s="128"/>
      <c r="I45" s="128"/>
      <c r="J45" s="9"/>
      <c r="K45" s="23"/>
      <c r="L45" s="132"/>
      <c r="S45" s="51"/>
    </row>
    <row r="46" spans="1:19" x14ac:dyDescent="0.25">
      <c r="A46" s="142"/>
      <c r="B46" s="12"/>
      <c r="C46" s="145"/>
      <c r="D46" s="13"/>
      <c r="E46" s="19"/>
      <c r="F46" s="129" t="s">
        <v>25</v>
      </c>
      <c r="G46" s="130"/>
      <c r="H46" s="130"/>
      <c r="I46" s="130"/>
      <c r="J46" s="10"/>
      <c r="K46" s="35"/>
      <c r="L46" s="132"/>
      <c r="S46" s="51"/>
    </row>
    <row r="47" spans="1:19" x14ac:dyDescent="0.25">
      <c r="A47" s="142"/>
      <c r="B47" s="12"/>
      <c r="C47" s="145"/>
      <c r="D47" s="13"/>
      <c r="E47" s="19"/>
      <c r="F47" s="116" t="s">
        <v>57</v>
      </c>
      <c r="G47" s="117"/>
      <c r="H47" s="117"/>
      <c r="I47" s="118"/>
      <c r="J47" s="11"/>
      <c r="K47" s="35"/>
      <c r="L47" s="132"/>
      <c r="S47" s="51"/>
    </row>
    <row r="48" spans="1:19" x14ac:dyDescent="0.25">
      <c r="A48" s="142"/>
      <c r="B48" s="12"/>
      <c r="C48" s="145"/>
      <c r="D48" s="13"/>
      <c r="E48" s="19" t="s">
        <v>24</v>
      </c>
      <c r="F48" s="119" t="s">
        <v>23</v>
      </c>
      <c r="G48" s="120"/>
      <c r="H48" s="120"/>
      <c r="I48" s="121"/>
      <c r="J48" s="24">
        <f>IF(J47=100%,J46*J47,J46*I9)</f>
        <v>0</v>
      </c>
      <c r="K48" s="35"/>
      <c r="L48" s="132"/>
      <c r="S48" s="51"/>
    </row>
    <row r="49" spans="1:19" x14ac:dyDescent="0.25">
      <c r="A49" s="142"/>
      <c r="B49" s="12"/>
      <c r="C49" s="145"/>
      <c r="D49" s="13"/>
      <c r="E49" s="19"/>
      <c r="F49" s="103" t="s">
        <v>22</v>
      </c>
      <c r="G49" s="104"/>
      <c r="H49" s="104"/>
      <c r="I49" s="105"/>
      <c r="J49" s="25">
        <f>IF(F74&gt;=12,"0",F74)</f>
        <v>0</v>
      </c>
      <c r="K49" s="57"/>
      <c r="L49" s="132"/>
      <c r="S49" s="51"/>
    </row>
    <row r="50" spans="1:19" x14ac:dyDescent="0.25">
      <c r="A50" s="142"/>
      <c r="B50" s="12"/>
      <c r="C50" s="145"/>
      <c r="D50" s="13"/>
      <c r="E50" s="19"/>
      <c r="F50" s="103" t="s">
        <v>21</v>
      </c>
      <c r="G50" s="104"/>
      <c r="H50" s="104"/>
      <c r="I50" s="105"/>
      <c r="J50" s="26">
        <f>IF(J44="",0,F78)</f>
        <v>0</v>
      </c>
      <c r="K50" s="58"/>
      <c r="L50" s="132"/>
      <c r="S50" s="51"/>
    </row>
    <row r="51" spans="1:19" x14ac:dyDescent="0.25">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25">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
      <c r="A53" s="142"/>
      <c r="B53" s="12"/>
      <c r="C53" s="145"/>
      <c r="D53" s="13"/>
      <c r="E53" s="18" t="s">
        <v>18</v>
      </c>
      <c r="F53" s="106" t="s">
        <v>17</v>
      </c>
      <c r="G53" s="107"/>
      <c r="H53" s="107"/>
      <c r="I53" s="107"/>
      <c r="J53" s="28">
        <f>(J9*J45)*(J51+J52)</f>
        <v>0</v>
      </c>
      <c r="K53" s="37"/>
      <c r="L53" s="133"/>
      <c r="S53" s="51"/>
    </row>
    <row r="54" spans="1:19" ht="10.15" customHeight="1" x14ac:dyDescent="0.25">
      <c r="A54" s="142"/>
      <c r="B54" s="12"/>
      <c r="C54" s="145"/>
      <c r="D54" s="13"/>
      <c r="E54" s="20"/>
      <c r="F54" s="29"/>
      <c r="G54" s="29"/>
      <c r="H54" s="29"/>
      <c r="I54" s="30"/>
      <c r="J54" s="34"/>
      <c r="K54" s="35"/>
    </row>
    <row r="55" spans="1:19" ht="9" customHeight="1" thickBot="1" x14ac:dyDescent="0.3">
      <c r="A55" s="142"/>
      <c r="B55" s="12"/>
      <c r="C55" s="145"/>
      <c r="D55" s="13"/>
      <c r="E55" s="18"/>
      <c r="F55" s="17"/>
      <c r="G55" s="17"/>
      <c r="H55" s="17"/>
      <c r="J55" s="35"/>
      <c r="K55" s="35"/>
    </row>
    <row r="56" spans="1:19" ht="15.75" thickBot="1" x14ac:dyDescent="0.3">
      <c r="A56" s="142"/>
      <c r="B56" s="12"/>
      <c r="C56" s="145"/>
      <c r="D56" s="13"/>
      <c r="E56" s="18" t="s">
        <v>16</v>
      </c>
      <c r="F56" s="91" t="s">
        <v>58</v>
      </c>
      <c r="G56" s="92"/>
      <c r="H56" s="92"/>
      <c r="I56" s="31"/>
      <c r="J56" s="36">
        <f>J29+J41+J53</f>
        <v>0</v>
      </c>
      <c r="K56" s="37"/>
    </row>
    <row r="57" spans="1:19" ht="9.4" customHeight="1" thickBot="1" x14ac:dyDescent="0.3">
      <c r="A57" s="142"/>
      <c r="B57" s="12"/>
      <c r="C57" s="145"/>
      <c r="D57" s="13"/>
      <c r="E57" s="18"/>
      <c r="F57" s="32"/>
      <c r="G57" s="32"/>
      <c r="H57" s="32"/>
      <c r="J57" s="37"/>
      <c r="K57" s="37"/>
    </row>
    <row r="58" spans="1:19" x14ac:dyDescent="0.25">
      <c r="A58" s="142"/>
      <c r="B58" s="12"/>
      <c r="C58" s="145"/>
      <c r="D58" s="13"/>
      <c r="E58" s="18" t="s">
        <v>15</v>
      </c>
      <c r="F58" s="93" t="s">
        <v>14</v>
      </c>
      <c r="G58" s="94"/>
      <c r="H58" s="94"/>
      <c r="I58" s="95"/>
      <c r="J58" s="38"/>
      <c r="K58" s="35"/>
    </row>
    <row r="59" spans="1:19" ht="15.75" thickBot="1" x14ac:dyDescent="0.3">
      <c r="A59" s="142"/>
      <c r="B59" s="12"/>
      <c r="C59" s="145"/>
      <c r="D59" s="13"/>
      <c r="E59" s="18" t="s">
        <v>13</v>
      </c>
      <c r="F59" s="96" t="s">
        <v>59</v>
      </c>
      <c r="G59" s="97"/>
      <c r="H59" s="97"/>
      <c r="I59" s="98"/>
      <c r="J59" s="39">
        <f>J17-(J24+J36+J48)</f>
        <v>0</v>
      </c>
      <c r="K59" s="35"/>
    </row>
    <row r="60" spans="1:19" ht="8.65" customHeight="1" thickBot="1" x14ac:dyDescent="0.3">
      <c r="A60" s="142"/>
      <c r="B60" s="12"/>
      <c r="C60" s="145"/>
      <c r="D60" s="13"/>
      <c r="E60" s="18"/>
      <c r="F60" s="33"/>
      <c r="G60" s="17"/>
      <c r="H60" s="17"/>
      <c r="I60" s="17"/>
      <c r="J60" s="37"/>
      <c r="K60" s="35"/>
    </row>
    <row r="61" spans="1:19" x14ac:dyDescent="0.25">
      <c r="A61" s="142"/>
      <c r="B61" s="12"/>
      <c r="C61" s="145"/>
      <c r="D61" s="13"/>
      <c r="E61" s="18" t="s">
        <v>11</v>
      </c>
      <c r="F61" s="99" t="s">
        <v>12</v>
      </c>
      <c r="G61" s="100"/>
      <c r="H61" s="100"/>
      <c r="I61" s="100"/>
      <c r="J61" s="40">
        <f>IF(J13="",0,J62)</f>
        <v>0</v>
      </c>
      <c r="K61" s="35"/>
    </row>
    <row r="62" spans="1:19" ht="14.85" hidden="1" customHeight="1" outlineLevel="1" thickBot="1" x14ac:dyDescent="0.3">
      <c r="A62" s="142"/>
      <c r="B62" s="12"/>
      <c r="C62" s="145"/>
      <c r="D62" s="13"/>
      <c r="E62" s="18"/>
      <c r="F62" s="101" t="s">
        <v>12</v>
      </c>
      <c r="G62" s="102"/>
      <c r="H62" s="102"/>
      <c r="I62" s="102"/>
      <c r="J62" s="67">
        <f>IF(J13&lt;J74,J63,J64)</f>
        <v>0.23599999999999999</v>
      </c>
      <c r="K62" s="35"/>
    </row>
    <row r="63" spans="1:19" ht="14.85" hidden="1" customHeight="1" outlineLevel="1" x14ac:dyDescent="0.25">
      <c r="A63" s="142"/>
      <c r="B63" s="12"/>
      <c r="C63" s="145"/>
      <c r="D63" s="13"/>
      <c r="E63" s="18"/>
      <c r="F63" s="101" t="s">
        <v>62</v>
      </c>
      <c r="G63" s="102"/>
      <c r="H63" s="102"/>
      <c r="I63" s="102"/>
      <c r="J63" s="68">
        <v>0.23599999999999999</v>
      </c>
      <c r="K63" s="23"/>
    </row>
    <row r="64" spans="1:19" ht="15" hidden="1" customHeight="1" outlineLevel="1" thickBot="1" x14ac:dyDescent="0.3">
      <c r="A64" s="142"/>
      <c r="B64" s="12"/>
      <c r="C64" s="145"/>
      <c r="D64" s="13"/>
      <c r="E64" s="18"/>
      <c r="F64" s="108" t="s">
        <v>63</v>
      </c>
      <c r="G64" s="109"/>
      <c r="H64" s="109"/>
      <c r="I64" s="109"/>
      <c r="J64" s="69">
        <v>0.3</v>
      </c>
      <c r="K64" s="23"/>
    </row>
    <row r="65" spans="1:18" ht="9.4" customHeight="1" collapsed="1" thickBot="1" x14ac:dyDescent="0.3">
      <c r="A65" s="142"/>
      <c r="B65" s="12"/>
      <c r="C65" s="145"/>
      <c r="D65" s="13"/>
    </row>
    <row r="66" spans="1:18" ht="15.75" thickBot="1" x14ac:dyDescent="0.3">
      <c r="A66" s="142"/>
      <c r="B66" s="12"/>
      <c r="C66" s="145"/>
      <c r="D66" s="13"/>
      <c r="E66" s="15"/>
      <c r="F66" s="110" t="s">
        <v>10</v>
      </c>
      <c r="G66" s="111"/>
      <c r="H66" s="111"/>
      <c r="I66" s="112"/>
      <c r="J66" s="41">
        <f>J56*J62</f>
        <v>0</v>
      </c>
      <c r="K66" s="37"/>
      <c r="N66" s="60"/>
    </row>
    <row r="67" spans="1:18" ht="11.1" customHeight="1" thickBot="1" x14ac:dyDescent="0.3">
      <c r="A67" s="142"/>
      <c r="B67" s="12"/>
      <c r="C67" s="145"/>
      <c r="D67" s="13"/>
      <c r="J67" s="35"/>
      <c r="K67" s="35"/>
    </row>
    <row r="68" spans="1:18" ht="15.75" thickBot="1" x14ac:dyDescent="0.3">
      <c r="A68" s="142"/>
      <c r="B68" s="12"/>
      <c r="C68" s="145"/>
      <c r="D68" s="13"/>
      <c r="E68" s="15"/>
      <c r="F68" s="113" t="s">
        <v>9</v>
      </c>
      <c r="G68" s="114"/>
      <c r="H68" s="114"/>
      <c r="I68" s="115"/>
      <c r="J68" s="36">
        <f>IF(J59&lt;0,0,J59*J62)</f>
        <v>0</v>
      </c>
      <c r="K68" s="37"/>
    </row>
    <row r="69" spans="1:18" ht="7.15" customHeight="1" x14ac:dyDescent="0.25">
      <c r="A69" s="142"/>
      <c r="B69" s="12"/>
      <c r="C69" s="145"/>
      <c r="D69" s="13"/>
      <c r="E69" s="21"/>
      <c r="F69" s="21"/>
      <c r="G69" s="21"/>
      <c r="H69" s="21"/>
      <c r="I69" s="21"/>
      <c r="J69" s="35"/>
      <c r="K69" s="35"/>
    </row>
    <row r="70" spans="1:18" ht="108" customHeight="1" x14ac:dyDescent="0.25">
      <c r="A70" s="143"/>
      <c r="B70" s="12"/>
      <c r="C70" s="146"/>
      <c r="D70" s="14"/>
      <c r="E70" s="88" t="s">
        <v>61</v>
      </c>
      <c r="F70" s="89"/>
      <c r="G70" s="89"/>
      <c r="H70" s="89"/>
      <c r="I70" s="89"/>
      <c r="J70" s="90"/>
      <c r="K70" s="61"/>
      <c r="N70" s="15"/>
      <c r="O70" s="15"/>
      <c r="P70" s="15"/>
      <c r="Q70" s="15"/>
      <c r="R70" s="15"/>
    </row>
    <row r="71" spans="1:18" x14ac:dyDescent="0.25">
      <c r="F71" s="17"/>
      <c r="G71" s="17"/>
      <c r="H71" s="17"/>
      <c r="I71" s="17"/>
      <c r="J71" s="17"/>
      <c r="K71" s="17"/>
    </row>
    <row r="72" spans="1:18" hidden="1" outlineLevel="1" x14ac:dyDescent="0.25">
      <c r="A72" s="70"/>
      <c r="B72" s="70"/>
      <c r="C72" s="70"/>
      <c r="D72" s="70"/>
      <c r="E72" s="71"/>
      <c r="F72" s="72">
        <f>DATEDIF(J20,J13,"M")</f>
        <v>0</v>
      </c>
      <c r="G72" s="70" t="s">
        <v>8</v>
      </c>
      <c r="H72" s="70"/>
      <c r="I72" s="70"/>
      <c r="J72" s="73" t="s">
        <v>3</v>
      </c>
    </row>
    <row r="73" spans="1:18" hidden="1" outlineLevel="1" x14ac:dyDescent="0.25">
      <c r="A73" s="70"/>
      <c r="B73" s="70"/>
      <c r="C73" s="70"/>
      <c r="D73" s="70"/>
      <c r="E73" s="71"/>
      <c r="F73" s="72">
        <f>DATEDIF(J32,J13,"m")</f>
        <v>0</v>
      </c>
      <c r="G73" s="70" t="s">
        <v>7</v>
      </c>
      <c r="H73" s="70"/>
      <c r="I73" s="70"/>
      <c r="J73" s="74" t="s">
        <v>6</v>
      </c>
    </row>
    <row r="74" spans="1:18" hidden="1" outlineLevel="1" x14ac:dyDescent="0.25">
      <c r="A74" s="70"/>
      <c r="B74" s="70"/>
      <c r="C74" s="70"/>
      <c r="D74" s="70"/>
      <c r="E74" s="71"/>
      <c r="F74" s="72">
        <f>DATEDIF(J44,J13,"M")</f>
        <v>0</v>
      </c>
      <c r="G74" s="70" t="s">
        <v>5</v>
      </c>
      <c r="H74" s="70"/>
      <c r="I74" s="70"/>
      <c r="J74" s="75">
        <v>44682</v>
      </c>
    </row>
    <row r="75" spans="1:18" hidden="1" outlineLevel="1" x14ac:dyDescent="0.25">
      <c r="A75" s="70"/>
      <c r="B75" s="70"/>
      <c r="C75" s="70"/>
      <c r="D75" s="70"/>
      <c r="E75" s="71"/>
      <c r="F75" s="70"/>
      <c r="G75" s="70"/>
      <c r="H75" s="70"/>
      <c r="I75" s="70"/>
      <c r="J75" s="70"/>
    </row>
    <row r="76" spans="1:18" hidden="1" outlineLevel="1" x14ac:dyDescent="0.25">
      <c r="A76" s="70"/>
      <c r="B76" s="70"/>
      <c r="C76" s="70"/>
      <c r="D76" s="70"/>
      <c r="E76" s="71"/>
      <c r="F76" s="72">
        <f>DATEDIF(J20,J13,"Y")</f>
        <v>0</v>
      </c>
      <c r="G76" s="70" t="s">
        <v>4</v>
      </c>
      <c r="H76" s="70"/>
      <c r="I76" s="70"/>
      <c r="J76" s="73" t="s">
        <v>3</v>
      </c>
    </row>
    <row r="77" spans="1:18" hidden="1" outlineLevel="1" x14ac:dyDescent="0.25">
      <c r="A77" s="70"/>
      <c r="B77" s="70"/>
      <c r="C77" s="70"/>
      <c r="D77" s="70"/>
      <c r="E77" s="71"/>
      <c r="F77" s="72">
        <f>DATEDIF(J32,J13,"Y")</f>
        <v>0</v>
      </c>
      <c r="G77" s="70" t="s">
        <v>2</v>
      </c>
      <c r="H77" s="70"/>
      <c r="I77" s="70"/>
      <c r="J77" s="74" t="s">
        <v>1</v>
      </c>
    </row>
    <row r="78" spans="1:18" hidden="1" outlineLevel="1" x14ac:dyDescent="0.25">
      <c r="A78" s="70"/>
      <c r="B78" s="70"/>
      <c r="C78" s="70"/>
      <c r="D78" s="70"/>
      <c r="E78" s="71"/>
      <c r="F78" s="72">
        <f>DATEDIF(J44,J13,"Y")</f>
        <v>0</v>
      </c>
      <c r="G78" s="70" t="s">
        <v>0</v>
      </c>
      <c r="H78" s="70"/>
      <c r="I78" s="70"/>
      <c r="J78" s="75">
        <v>44510</v>
      </c>
    </row>
    <row r="79" spans="1:18" collapsed="1" x14ac:dyDescent="0.25">
      <c r="E79" s="15"/>
      <c r="J79" s="54"/>
    </row>
    <row r="80" spans="1:18" x14ac:dyDescent="0.25">
      <c r="E80" s="15"/>
    </row>
    <row r="81" spans="5:18" x14ac:dyDescent="0.25">
      <c r="E81" s="15"/>
    </row>
    <row r="82" spans="5:18" x14ac:dyDescent="0.25">
      <c r="E82" s="15"/>
    </row>
    <row r="83" spans="5:18" x14ac:dyDescent="0.25">
      <c r="E83" s="15"/>
    </row>
    <row r="84" spans="5:18" x14ac:dyDescent="0.25">
      <c r="E84" s="15"/>
    </row>
    <row r="85" spans="5:18" x14ac:dyDescent="0.25">
      <c r="E85" s="15"/>
    </row>
    <row r="86" spans="5:18" x14ac:dyDescent="0.25">
      <c r="E86" s="15"/>
    </row>
    <row r="87" spans="5:18" x14ac:dyDescent="0.25">
      <c r="E87" s="15"/>
    </row>
    <row r="88" spans="5:18" x14ac:dyDescent="0.25">
      <c r="E88" s="15"/>
    </row>
    <row r="89" spans="5:18" x14ac:dyDescent="0.25">
      <c r="E89" s="15"/>
    </row>
    <row r="90" spans="5:18" x14ac:dyDescent="0.25">
      <c r="E90" s="15"/>
    </row>
    <row r="91" spans="5:18" x14ac:dyDescent="0.25">
      <c r="E91" s="15"/>
    </row>
    <row r="92" spans="5:18" x14ac:dyDescent="0.25">
      <c r="E92" s="15"/>
    </row>
    <row r="93" spans="5:18" x14ac:dyDescent="0.25">
      <c r="E93" s="15"/>
      <c r="N93" s="15"/>
      <c r="O93" s="15"/>
      <c r="P93" s="15"/>
      <c r="Q93" s="15"/>
      <c r="R93" s="15"/>
    </row>
    <row r="94" spans="5:18" x14ac:dyDescent="0.25">
      <c r="E94" s="15"/>
      <c r="N94" s="15"/>
      <c r="O94" s="15"/>
      <c r="P94" s="15"/>
      <c r="Q94" s="15"/>
      <c r="R94" s="15"/>
    </row>
    <row r="95" spans="5:18" x14ac:dyDescent="0.25">
      <c r="E95" s="15"/>
      <c r="N95" s="15"/>
      <c r="O95" s="15"/>
      <c r="P95" s="15"/>
      <c r="Q95" s="15"/>
      <c r="R95" s="15"/>
    </row>
    <row r="96" spans="5:18" x14ac:dyDescent="0.25">
      <c r="E96" s="15"/>
      <c r="N96" s="15"/>
      <c r="O96" s="15"/>
      <c r="P96" s="15"/>
      <c r="Q96" s="15"/>
      <c r="R96" s="15"/>
    </row>
    <row r="97" s="15" customFormat="1" x14ac:dyDescent="0.25"/>
    <row r="98" s="15" customFormat="1" x14ac:dyDescent="0.25"/>
  </sheetData>
  <sheetProtection password="D48D" sheet="1" objects="1" scenarios="1" selectLockedCells="1"/>
  <mergeCells count="60">
    <mergeCell ref="E1:J1"/>
    <mergeCell ref="E3:J3"/>
    <mergeCell ref="E5:H5"/>
    <mergeCell ref="I5:J5"/>
    <mergeCell ref="F7:H7"/>
    <mergeCell ref="I7:J7"/>
    <mergeCell ref="A9:A70"/>
    <mergeCell ref="C9:C70"/>
    <mergeCell ref="F9:H9"/>
    <mergeCell ref="F10:H10"/>
    <mergeCell ref="F11:H11"/>
    <mergeCell ref="F13:I13"/>
    <mergeCell ref="F14:I14"/>
    <mergeCell ref="F16:I16"/>
    <mergeCell ref="F17:I17"/>
    <mergeCell ref="F18:J18"/>
    <mergeCell ref="F19:J19"/>
    <mergeCell ref="F20:I20"/>
    <mergeCell ref="F37:I37"/>
    <mergeCell ref="F38:I38"/>
    <mergeCell ref="F39:I39"/>
    <mergeCell ref="F40:I40"/>
    <mergeCell ref="L20:L53"/>
    <mergeCell ref="F21:I21"/>
    <mergeCell ref="F22:I22"/>
    <mergeCell ref="F23:I23"/>
    <mergeCell ref="F24:I24"/>
    <mergeCell ref="F25:I25"/>
    <mergeCell ref="F26:I26"/>
    <mergeCell ref="F27:I27"/>
    <mergeCell ref="F28:I28"/>
    <mergeCell ref="F29:I29"/>
    <mergeCell ref="F31:J31"/>
    <mergeCell ref="F32:I32"/>
    <mergeCell ref="F33:I33"/>
    <mergeCell ref="F34:I34"/>
    <mergeCell ref="F35:I35"/>
    <mergeCell ref="F36:I36"/>
    <mergeCell ref="F41:I41"/>
    <mergeCell ref="F43:J43"/>
    <mergeCell ref="F44:I44"/>
    <mergeCell ref="F45:I45"/>
    <mergeCell ref="F46:I46"/>
    <mergeCell ref="F47:I47"/>
    <mergeCell ref="F48:I48"/>
    <mergeCell ref="F49:I49"/>
    <mergeCell ref="F50:I50"/>
    <mergeCell ref="F51:I51"/>
    <mergeCell ref="F52:I52"/>
    <mergeCell ref="F53:I53"/>
    <mergeCell ref="F64:I64"/>
    <mergeCell ref="F66:I66"/>
    <mergeCell ref="F68:I68"/>
    <mergeCell ref="E70:J70"/>
    <mergeCell ref="F56:H56"/>
    <mergeCell ref="F58:I58"/>
    <mergeCell ref="F59:I59"/>
    <mergeCell ref="F61:I61"/>
    <mergeCell ref="F62:I62"/>
    <mergeCell ref="F63:I63"/>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formula1>44509</formula1>
    </dataValidation>
  </dataValidations>
  <printOptions horizontalCentered="1"/>
  <pageMargins left="0.51181102362204722" right="0.70866141732283472" top="0.31496062992125984" bottom="0.31496062992125984" header="0.31496062992125984" footer="0.31496062992125984"/>
  <pageSetup paperSize="9" scale="8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S98"/>
  <sheetViews>
    <sheetView showGridLines="0" zoomScaleNormal="100" workbookViewId="0">
      <selection activeCell="I5" sqref="I5:J5"/>
    </sheetView>
  </sheetViews>
  <sheetFormatPr baseColWidth="10" defaultColWidth="11.42578125" defaultRowHeight="15" outlineLevelRow="1" outlineLevelCol="1" x14ac:dyDescent="0.25"/>
  <cols>
    <col min="1" max="1" width="6.7109375" style="15" customWidth="1"/>
    <col min="2" max="2" width="2.140625" style="15" customWidth="1"/>
    <col min="3" max="3" width="6.7109375" style="15" customWidth="1"/>
    <col min="4" max="4" width="3.7109375" style="15" customWidth="1"/>
    <col min="5" max="5" width="2.42578125" style="16" customWidth="1"/>
    <col min="6" max="7" width="11.28515625" style="15" customWidth="1"/>
    <col min="8" max="8" width="17.42578125" style="15" customWidth="1"/>
    <col min="9" max="9" width="11.28515625" style="15" customWidth="1"/>
    <col min="10" max="10" width="22.140625" style="15" customWidth="1"/>
    <col min="11" max="11" width="2" style="15" customWidth="1"/>
    <col min="12" max="12" width="6" style="15" customWidth="1"/>
    <col min="13" max="13" width="11.140625" style="15" customWidth="1"/>
    <col min="14" max="14" width="18.28515625" style="44" hidden="1" customWidth="1" outlineLevel="1"/>
    <col min="15" max="15" width="8.7109375" style="44" hidden="1" customWidth="1" outlineLevel="1"/>
    <col min="16" max="16" width="7.7109375" style="44" hidden="1" customWidth="1" outlineLevel="1"/>
    <col min="17" max="17" width="17.28515625" style="44" hidden="1" customWidth="1" outlineLevel="1"/>
    <col min="18" max="18" width="12.42578125" style="44" hidden="1" customWidth="1" outlineLevel="1"/>
    <col min="19" max="19" width="10.42578125" style="15" customWidth="1" collapsed="1"/>
    <col min="20" max="27" width="11.42578125" style="15" customWidth="1"/>
    <col min="28" max="16384" width="11.42578125" style="15"/>
  </cols>
  <sheetData>
    <row r="1" spans="1:19" ht="21" customHeight="1" x14ac:dyDescent="0.25">
      <c r="B1" s="12"/>
      <c r="D1" s="13"/>
      <c r="E1" s="163" t="s">
        <v>52</v>
      </c>
      <c r="F1" s="164"/>
      <c r="G1" s="164"/>
      <c r="H1" s="164"/>
      <c r="I1" s="164"/>
      <c r="J1" s="165"/>
      <c r="K1" s="42"/>
      <c r="L1" s="43"/>
    </row>
    <row r="2" spans="1:19" ht="8.65" customHeight="1" x14ac:dyDescent="0.25">
      <c r="A2" s="64"/>
      <c r="B2" s="12"/>
      <c r="C2" s="63"/>
      <c r="D2" s="13"/>
    </row>
    <row r="3" spans="1:19" ht="11.65" customHeight="1" x14ac:dyDescent="0.25">
      <c r="A3" s="64"/>
      <c r="B3" s="12"/>
      <c r="C3" s="63"/>
      <c r="D3" s="13"/>
      <c r="E3" s="166" t="s">
        <v>51</v>
      </c>
      <c r="F3" s="167"/>
      <c r="G3" s="167"/>
      <c r="H3" s="167"/>
      <c r="I3" s="167"/>
      <c r="J3" s="168"/>
      <c r="K3" s="16"/>
      <c r="L3" s="45"/>
      <c r="N3" s="46" t="s">
        <v>50</v>
      </c>
      <c r="O3" s="46" t="s">
        <v>49</v>
      </c>
      <c r="Q3" s="46" t="s">
        <v>50</v>
      </c>
      <c r="R3" s="46" t="s">
        <v>49</v>
      </c>
    </row>
    <row r="4" spans="1:19" ht="11.45" customHeight="1" x14ac:dyDescent="0.25">
      <c r="A4" s="64"/>
      <c r="B4" s="12"/>
      <c r="C4" s="63"/>
      <c r="D4" s="13"/>
      <c r="N4" s="47" t="s">
        <v>48</v>
      </c>
      <c r="O4" s="48">
        <v>0.15</v>
      </c>
      <c r="Q4" s="47" t="s">
        <v>47</v>
      </c>
      <c r="R4" s="48">
        <v>0</v>
      </c>
    </row>
    <row r="5" spans="1:19" ht="13.15" customHeight="1" x14ac:dyDescent="0.25">
      <c r="A5" s="64"/>
      <c r="B5" s="12"/>
      <c r="C5" s="63"/>
      <c r="D5" s="13"/>
      <c r="E5" s="169" t="s">
        <v>46</v>
      </c>
      <c r="F5" s="169"/>
      <c r="G5" s="169"/>
      <c r="H5" s="169"/>
      <c r="I5" s="170"/>
      <c r="J5" s="170"/>
      <c r="N5" s="49">
        <v>1</v>
      </c>
      <c r="O5" s="50">
        <v>0.15</v>
      </c>
      <c r="Q5" s="47">
        <v>1</v>
      </c>
      <c r="R5" s="48">
        <f>$O$4*Q5/12</f>
        <v>1.2499999999999999E-2</v>
      </c>
      <c r="S5" s="51"/>
    </row>
    <row r="6" spans="1:19" ht="9.6" customHeight="1" x14ac:dyDescent="0.25">
      <c r="A6" s="64"/>
      <c r="B6" s="12"/>
      <c r="C6" s="63"/>
      <c r="D6" s="13"/>
      <c r="E6" s="17"/>
      <c r="F6" s="17"/>
      <c r="G6" s="17"/>
      <c r="H6" s="17"/>
      <c r="N6" s="49">
        <v>2</v>
      </c>
      <c r="O6" s="50">
        <v>0.14000000000000001</v>
      </c>
      <c r="Q6" s="47">
        <v>2</v>
      </c>
      <c r="R6" s="48">
        <f t="shared" ref="R6:R15" si="0">$O$4*Q6/12</f>
        <v>2.4999999999999998E-2</v>
      </c>
      <c r="S6" s="51"/>
    </row>
    <row r="7" spans="1:19" ht="13.15" customHeight="1" x14ac:dyDescent="0.25">
      <c r="A7" s="64"/>
      <c r="B7" s="12"/>
      <c r="C7" s="63"/>
      <c r="D7" s="13"/>
      <c r="E7" s="17"/>
      <c r="F7" s="171" t="s">
        <v>45</v>
      </c>
      <c r="G7" s="172"/>
      <c r="H7" s="172"/>
      <c r="I7" s="173" t="s">
        <v>44</v>
      </c>
      <c r="J7" s="174"/>
      <c r="K7" s="52"/>
      <c r="N7" s="49">
        <v>3</v>
      </c>
      <c r="O7" s="50">
        <v>0.15</v>
      </c>
      <c r="Q7" s="47">
        <v>3</v>
      </c>
      <c r="R7" s="48">
        <f t="shared" si="0"/>
        <v>3.7499999999999999E-2</v>
      </c>
      <c r="S7" s="51"/>
    </row>
    <row r="8" spans="1:19" ht="8.65" customHeight="1" thickBot="1" x14ac:dyDescent="0.3">
      <c r="A8" s="64"/>
      <c r="B8" s="12"/>
      <c r="C8" s="63"/>
      <c r="D8" s="13"/>
      <c r="N8" s="49">
        <v>4</v>
      </c>
      <c r="O8" s="50">
        <v>0.17</v>
      </c>
      <c r="Q8" s="47">
        <v>4</v>
      </c>
      <c r="R8" s="48">
        <f t="shared" si="0"/>
        <v>4.9999999999999996E-2</v>
      </c>
      <c r="S8" s="51"/>
    </row>
    <row r="9" spans="1:19" ht="16.149999999999999" customHeight="1" x14ac:dyDescent="0.25">
      <c r="A9" s="141" t="s">
        <v>64</v>
      </c>
      <c r="B9" s="12"/>
      <c r="C9" s="144" t="s">
        <v>53</v>
      </c>
      <c r="D9" s="13"/>
      <c r="E9" s="18" t="s">
        <v>43</v>
      </c>
      <c r="F9" s="147" t="s">
        <v>42</v>
      </c>
      <c r="G9" s="148"/>
      <c r="H9" s="148"/>
      <c r="I9" s="3">
        <f>IF(J9="",0,J9*I11/J11)</f>
        <v>0</v>
      </c>
      <c r="J9" s="4"/>
      <c r="K9" s="35"/>
      <c r="N9" s="49">
        <v>5</v>
      </c>
      <c r="O9" s="50">
        <v>0.18</v>
      </c>
      <c r="Q9" s="47">
        <v>5</v>
      </c>
      <c r="R9" s="48">
        <f t="shared" si="0"/>
        <v>6.25E-2</v>
      </c>
      <c r="S9" s="51"/>
    </row>
    <row r="10" spans="1:19" x14ac:dyDescent="0.25">
      <c r="A10" s="142"/>
      <c r="B10" s="12"/>
      <c r="C10" s="145"/>
      <c r="D10" s="13"/>
      <c r="E10" s="18"/>
      <c r="F10" s="149" t="s">
        <v>41</v>
      </c>
      <c r="G10" s="150"/>
      <c r="H10" s="150"/>
      <c r="I10" s="2">
        <f>IF(J10="",0,J10*I11/J11)</f>
        <v>0</v>
      </c>
      <c r="J10" s="5"/>
      <c r="K10" s="35"/>
      <c r="L10" s="53"/>
      <c r="N10" s="49">
        <v>6</v>
      </c>
      <c r="O10" s="50">
        <v>0.19</v>
      </c>
      <c r="Q10" s="47">
        <v>6</v>
      </c>
      <c r="R10" s="48">
        <f t="shared" si="0"/>
        <v>7.4999999999999997E-2</v>
      </c>
      <c r="S10" s="51"/>
    </row>
    <row r="11" spans="1:19" ht="15.75" thickBot="1" x14ac:dyDescent="0.3">
      <c r="A11" s="142"/>
      <c r="B11" s="12"/>
      <c r="C11" s="145"/>
      <c r="D11" s="13"/>
      <c r="E11" s="18"/>
      <c r="F11" s="151" t="s">
        <v>40</v>
      </c>
      <c r="G11" s="152"/>
      <c r="H11" s="152"/>
      <c r="I11" s="1">
        <v>1</v>
      </c>
      <c r="J11" s="22">
        <f>J9+J10</f>
        <v>0</v>
      </c>
      <c r="K11" s="35"/>
      <c r="L11" s="53"/>
      <c r="N11" s="49">
        <v>7</v>
      </c>
      <c r="O11" s="50">
        <v>0.18</v>
      </c>
      <c r="Q11" s="47">
        <v>7</v>
      </c>
      <c r="R11" s="48">
        <f t="shared" si="0"/>
        <v>8.7500000000000008E-2</v>
      </c>
      <c r="S11" s="51"/>
    </row>
    <row r="12" spans="1:19" ht="10.15" customHeight="1" thickBot="1" x14ac:dyDescent="0.3">
      <c r="A12" s="142"/>
      <c r="B12" s="12"/>
      <c r="C12" s="145"/>
      <c r="D12" s="13"/>
      <c r="E12" s="18"/>
      <c r="F12" s="17"/>
      <c r="G12" s="17"/>
      <c r="H12" s="17"/>
      <c r="I12" s="17"/>
      <c r="N12" s="49">
        <v>8</v>
      </c>
      <c r="O12" s="50">
        <v>0.15</v>
      </c>
      <c r="Q12" s="47">
        <v>8</v>
      </c>
      <c r="R12" s="48">
        <f t="shared" si="0"/>
        <v>9.9999999999999992E-2</v>
      </c>
      <c r="S12" s="51"/>
    </row>
    <row r="13" spans="1:19" x14ac:dyDescent="0.25">
      <c r="A13" s="142"/>
      <c r="B13" s="12"/>
      <c r="C13" s="145"/>
      <c r="D13" s="13"/>
      <c r="E13" s="18"/>
      <c r="F13" s="153" t="s">
        <v>39</v>
      </c>
      <c r="G13" s="154"/>
      <c r="H13" s="154"/>
      <c r="I13" s="155"/>
      <c r="J13" s="6"/>
      <c r="K13" s="54"/>
      <c r="M13" s="54"/>
      <c r="N13" s="49">
        <v>9</v>
      </c>
      <c r="O13" s="50">
        <v>0.12</v>
      </c>
      <c r="Q13" s="47">
        <v>9</v>
      </c>
      <c r="R13" s="48">
        <f t="shared" si="0"/>
        <v>0.11249999999999999</v>
      </c>
      <c r="S13" s="51"/>
    </row>
    <row r="14" spans="1:19" ht="15.75" thickBot="1" x14ac:dyDescent="0.3">
      <c r="A14" s="142"/>
      <c r="B14" s="12"/>
      <c r="C14" s="145"/>
      <c r="D14" s="13"/>
      <c r="E14" s="18"/>
      <c r="F14" s="106" t="s">
        <v>60</v>
      </c>
      <c r="G14" s="107"/>
      <c r="H14" s="107"/>
      <c r="I14" s="107"/>
      <c r="J14" s="7"/>
      <c r="K14" s="23"/>
      <c r="N14" s="49">
        <v>10</v>
      </c>
      <c r="O14" s="50">
        <v>0.1</v>
      </c>
      <c r="Q14" s="47">
        <v>10</v>
      </c>
      <c r="R14" s="48">
        <f t="shared" si="0"/>
        <v>0.125</v>
      </c>
      <c r="S14" s="51"/>
    </row>
    <row r="15" spans="1:19" ht="11.1" customHeight="1" thickBot="1" x14ac:dyDescent="0.3">
      <c r="A15" s="142"/>
      <c r="B15" s="12"/>
      <c r="C15" s="145"/>
      <c r="D15" s="13"/>
      <c r="E15" s="18"/>
      <c r="F15" s="17"/>
      <c r="G15" s="17"/>
      <c r="H15" s="17"/>
      <c r="I15" s="17"/>
      <c r="J15" s="23"/>
      <c r="K15" s="23"/>
      <c r="N15" s="49">
        <v>11</v>
      </c>
      <c r="O15" s="50">
        <v>0.09</v>
      </c>
      <c r="Q15" s="47">
        <v>11</v>
      </c>
      <c r="R15" s="48">
        <f t="shared" si="0"/>
        <v>0.13749999999999998</v>
      </c>
      <c r="S15" s="51"/>
    </row>
    <row r="16" spans="1:19" x14ac:dyDescent="0.25">
      <c r="A16" s="142"/>
      <c r="B16" s="12"/>
      <c r="C16" s="145"/>
      <c r="D16" s="13"/>
      <c r="E16" s="18" t="s">
        <v>38</v>
      </c>
      <c r="F16" s="156" t="s">
        <v>37</v>
      </c>
      <c r="G16" s="157"/>
      <c r="H16" s="157"/>
      <c r="I16" s="157"/>
      <c r="J16" s="8"/>
      <c r="K16" s="35"/>
      <c r="N16" s="49">
        <v>12</v>
      </c>
      <c r="O16" s="50">
        <v>0.09</v>
      </c>
      <c r="Q16" s="55"/>
      <c r="R16" s="56"/>
    </row>
    <row r="17" spans="1:19" x14ac:dyDescent="0.25">
      <c r="A17" s="142"/>
      <c r="B17" s="12"/>
      <c r="C17" s="145"/>
      <c r="D17" s="13"/>
      <c r="E17" s="18"/>
      <c r="F17" s="158" t="s">
        <v>36</v>
      </c>
      <c r="G17" s="104"/>
      <c r="H17" s="104"/>
      <c r="I17" s="105"/>
      <c r="J17" s="62">
        <f>J16*I9</f>
        <v>0</v>
      </c>
      <c r="K17" s="35"/>
      <c r="N17" s="49">
        <v>13</v>
      </c>
      <c r="O17" s="50">
        <v>0.09</v>
      </c>
    </row>
    <row r="18" spans="1:19" ht="10.15" customHeight="1" thickBot="1" x14ac:dyDescent="0.3">
      <c r="A18" s="142"/>
      <c r="B18" s="12"/>
      <c r="C18" s="145"/>
      <c r="D18" s="13"/>
      <c r="E18" s="18"/>
      <c r="F18" s="159"/>
      <c r="G18" s="159"/>
      <c r="H18" s="159"/>
      <c r="I18" s="159"/>
      <c r="J18" s="159"/>
      <c r="K18" s="35"/>
      <c r="N18" s="49">
        <v>14</v>
      </c>
      <c r="O18" s="50">
        <v>0.09</v>
      </c>
      <c r="Q18" s="65"/>
      <c r="R18" s="65"/>
    </row>
    <row r="19" spans="1:19" ht="12" customHeight="1" thickBot="1" x14ac:dyDescent="0.3">
      <c r="A19" s="142"/>
      <c r="B19" s="12"/>
      <c r="C19" s="145"/>
      <c r="D19" s="13"/>
      <c r="F19" s="160" t="s">
        <v>35</v>
      </c>
      <c r="G19" s="161"/>
      <c r="H19" s="161"/>
      <c r="I19" s="161"/>
      <c r="J19" s="162"/>
      <c r="N19" s="49">
        <v>15</v>
      </c>
      <c r="O19" s="50">
        <v>0.1</v>
      </c>
      <c r="Q19" s="65"/>
      <c r="R19" s="66"/>
    </row>
    <row r="20" spans="1:19" x14ac:dyDescent="0.25">
      <c r="A20" s="142"/>
      <c r="B20" s="12"/>
      <c r="C20" s="145"/>
      <c r="D20" s="13"/>
      <c r="E20" s="18"/>
      <c r="F20" s="125" t="s">
        <v>27</v>
      </c>
      <c r="G20" s="126"/>
      <c r="H20" s="126"/>
      <c r="I20" s="126"/>
      <c r="J20" s="6"/>
      <c r="K20" s="54"/>
      <c r="L20" s="131" t="s">
        <v>34</v>
      </c>
      <c r="N20" s="49">
        <v>16</v>
      </c>
      <c r="O20" s="50">
        <v>0.13</v>
      </c>
      <c r="S20" s="51"/>
    </row>
    <row r="21" spans="1:19" x14ac:dyDescent="0.25">
      <c r="A21" s="142"/>
      <c r="B21" s="12"/>
      <c r="C21" s="145"/>
      <c r="D21" s="13"/>
      <c r="E21" s="18"/>
      <c r="F21" s="127" t="s">
        <v>26</v>
      </c>
      <c r="G21" s="128"/>
      <c r="H21" s="128"/>
      <c r="I21" s="128"/>
      <c r="J21" s="9"/>
      <c r="K21" s="23"/>
      <c r="L21" s="132"/>
      <c r="N21" s="49">
        <v>17</v>
      </c>
      <c r="O21" s="50">
        <v>0.17</v>
      </c>
      <c r="S21" s="51"/>
    </row>
    <row r="22" spans="1:19" x14ac:dyDescent="0.25">
      <c r="A22" s="142"/>
      <c r="B22" s="12"/>
      <c r="C22" s="145"/>
      <c r="D22" s="13"/>
      <c r="E22" s="18"/>
      <c r="F22" s="129" t="s">
        <v>25</v>
      </c>
      <c r="G22" s="130"/>
      <c r="H22" s="130"/>
      <c r="I22" s="130"/>
      <c r="J22" s="10"/>
      <c r="K22" s="35"/>
      <c r="L22" s="132"/>
      <c r="N22" s="49">
        <v>18</v>
      </c>
      <c r="O22" s="50">
        <v>0.23</v>
      </c>
      <c r="S22" s="51"/>
    </row>
    <row r="23" spans="1:19" x14ac:dyDescent="0.25">
      <c r="A23" s="142"/>
      <c r="B23" s="12"/>
      <c r="C23" s="145"/>
      <c r="D23" s="13"/>
      <c r="E23" s="18"/>
      <c r="F23" s="116" t="s">
        <v>54</v>
      </c>
      <c r="G23" s="117"/>
      <c r="H23" s="117"/>
      <c r="I23" s="118"/>
      <c r="J23" s="11"/>
      <c r="K23" s="35"/>
      <c r="L23" s="132"/>
      <c r="N23" s="49">
        <v>19</v>
      </c>
      <c r="O23" s="50">
        <v>0.28999999999999998</v>
      </c>
      <c r="S23" s="51"/>
    </row>
    <row r="24" spans="1:19" x14ac:dyDescent="0.25">
      <c r="A24" s="142"/>
      <c r="B24" s="12"/>
      <c r="C24" s="145"/>
      <c r="D24" s="13"/>
      <c r="E24" s="18" t="s">
        <v>33</v>
      </c>
      <c r="F24" s="119" t="s">
        <v>23</v>
      </c>
      <c r="G24" s="120"/>
      <c r="H24" s="120"/>
      <c r="I24" s="121"/>
      <c r="J24" s="24">
        <f>IF(J23=100%,J22*J23,J22*I9)</f>
        <v>0</v>
      </c>
      <c r="K24" s="35"/>
      <c r="L24" s="132"/>
      <c r="N24" s="49" t="s">
        <v>32</v>
      </c>
      <c r="O24" s="50">
        <v>0.45</v>
      </c>
      <c r="S24" s="51"/>
    </row>
    <row r="25" spans="1:19" x14ac:dyDescent="0.25">
      <c r="A25" s="142"/>
      <c r="B25" s="12"/>
      <c r="C25" s="145"/>
      <c r="D25" s="13"/>
      <c r="E25" s="18"/>
      <c r="F25" s="134" t="s">
        <v>22</v>
      </c>
      <c r="G25" s="135"/>
      <c r="H25" s="135"/>
      <c r="I25" s="135"/>
      <c r="J25" s="25">
        <f>IF(F72&gt;=12,"0",F72)</f>
        <v>0</v>
      </c>
      <c r="K25" s="57"/>
      <c r="L25" s="132"/>
      <c r="S25" s="51"/>
    </row>
    <row r="26" spans="1:19" x14ac:dyDescent="0.25">
      <c r="A26" s="142"/>
      <c r="B26" s="12"/>
      <c r="C26" s="145"/>
      <c r="D26" s="13"/>
      <c r="E26" s="18"/>
      <c r="F26" s="134" t="s">
        <v>21</v>
      </c>
      <c r="G26" s="135"/>
      <c r="H26" s="135"/>
      <c r="I26" s="135"/>
      <c r="J26" s="26">
        <f>IF(J20="",0,F76)</f>
        <v>0</v>
      </c>
      <c r="K26" s="58"/>
      <c r="L26" s="132"/>
      <c r="S26" s="51"/>
    </row>
    <row r="27" spans="1:19" x14ac:dyDescent="0.25">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25">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
      <c r="A29" s="142"/>
      <c r="B29" s="12"/>
      <c r="C29" s="145"/>
      <c r="D29" s="13"/>
      <c r="E29" s="18" t="s">
        <v>31</v>
      </c>
      <c r="F29" s="136" t="s">
        <v>17</v>
      </c>
      <c r="G29" s="137"/>
      <c r="H29" s="137"/>
      <c r="I29" s="138"/>
      <c r="J29" s="28">
        <f>(J9*J21)*(J27+J28)</f>
        <v>0</v>
      </c>
      <c r="K29" s="37"/>
      <c r="L29" s="132"/>
      <c r="N29" s="15"/>
      <c r="O29" s="15"/>
      <c r="P29" s="15"/>
      <c r="Q29" s="15"/>
      <c r="R29" s="15"/>
      <c r="S29" s="51"/>
    </row>
    <row r="30" spans="1:19" ht="11.1" customHeight="1" thickBot="1" x14ac:dyDescent="0.3">
      <c r="A30" s="142"/>
      <c r="B30" s="12"/>
      <c r="C30" s="145"/>
      <c r="D30" s="13"/>
      <c r="E30" s="18"/>
      <c r="F30" s="17"/>
      <c r="G30" s="17"/>
      <c r="H30" s="17"/>
      <c r="I30" s="17"/>
      <c r="J30" s="23"/>
      <c r="K30" s="23"/>
      <c r="L30" s="132"/>
      <c r="N30" s="15"/>
      <c r="O30" s="15"/>
      <c r="P30" s="15"/>
      <c r="Q30" s="15"/>
      <c r="R30" s="15"/>
      <c r="S30" s="51"/>
    </row>
    <row r="31" spans="1:19" ht="11.65" customHeight="1" thickBot="1" x14ac:dyDescent="0.3">
      <c r="A31" s="142"/>
      <c r="B31" s="12"/>
      <c r="C31" s="145"/>
      <c r="D31" s="13"/>
      <c r="F31" s="122" t="s">
        <v>28</v>
      </c>
      <c r="G31" s="123"/>
      <c r="H31" s="123"/>
      <c r="I31" s="123"/>
      <c r="J31" s="124"/>
      <c r="K31" s="59"/>
      <c r="L31" s="132"/>
      <c r="S31" s="51"/>
    </row>
    <row r="32" spans="1:19" x14ac:dyDescent="0.25">
      <c r="A32" s="142"/>
      <c r="B32" s="12"/>
      <c r="C32" s="145"/>
      <c r="D32" s="13"/>
      <c r="E32" s="19"/>
      <c r="F32" s="125" t="s">
        <v>27</v>
      </c>
      <c r="G32" s="126"/>
      <c r="H32" s="126"/>
      <c r="I32" s="126"/>
      <c r="J32" s="6"/>
      <c r="K32" s="54"/>
      <c r="L32" s="132"/>
      <c r="S32" s="51"/>
    </row>
    <row r="33" spans="1:19" x14ac:dyDescent="0.25">
      <c r="A33" s="142"/>
      <c r="B33" s="12"/>
      <c r="C33" s="145"/>
      <c r="D33" s="13"/>
      <c r="E33" s="19"/>
      <c r="F33" s="127" t="s">
        <v>26</v>
      </c>
      <c r="G33" s="128"/>
      <c r="H33" s="128"/>
      <c r="I33" s="128"/>
      <c r="J33" s="9"/>
      <c r="K33" s="23"/>
      <c r="L33" s="132"/>
      <c r="S33" s="51"/>
    </row>
    <row r="34" spans="1:19" x14ac:dyDescent="0.25">
      <c r="A34" s="142"/>
      <c r="B34" s="12"/>
      <c r="C34" s="145"/>
      <c r="D34" s="13"/>
      <c r="E34" s="19"/>
      <c r="F34" s="139" t="s">
        <v>55</v>
      </c>
      <c r="G34" s="140"/>
      <c r="H34" s="140"/>
      <c r="I34" s="140"/>
      <c r="J34" s="10"/>
      <c r="K34" s="35"/>
      <c r="L34" s="132"/>
      <c r="S34" s="51"/>
    </row>
    <row r="35" spans="1:19" x14ac:dyDescent="0.25">
      <c r="A35" s="142"/>
      <c r="B35" s="12"/>
      <c r="C35" s="145"/>
      <c r="D35" s="13"/>
      <c r="E35" s="19"/>
      <c r="F35" s="116" t="s">
        <v>56</v>
      </c>
      <c r="G35" s="117"/>
      <c r="H35" s="117"/>
      <c r="I35" s="118"/>
      <c r="J35" s="11"/>
      <c r="K35" s="35"/>
      <c r="L35" s="132"/>
      <c r="S35" s="51"/>
    </row>
    <row r="36" spans="1:19" x14ac:dyDescent="0.25">
      <c r="A36" s="142"/>
      <c r="B36" s="12"/>
      <c r="C36" s="145"/>
      <c r="D36" s="13"/>
      <c r="E36" s="19" t="s">
        <v>30</v>
      </c>
      <c r="F36" s="119" t="s">
        <v>23</v>
      </c>
      <c r="G36" s="120"/>
      <c r="H36" s="120"/>
      <c r="I36" s="121"/>
      <c r="J36" s="24">
        <f>IF(J35=100%,J34*J35,J34*I9)</f>
        <v>0</v>
      </c>
      <c r="K36" s="35"/>
      <c r="L36" s="132"/>
      <c r="S36" s="51"/>
    </row>
    <row r="37" spans="1:19" x14ac:dyDescent="0.25">
      <c r="A37" s="142"/>
      <c r="B37" s="12"/>
      <c r="C37" s="145"/>
      <c r="D37" s="13"/>
      <c r="E37" s="19"/>
      <c r="F37" s="103" t="s">
        <v>22</v>
      </c>
      <c r="G37" s="104"/>
      <c r="H37" s="104"/>
      <c r="I37" s="105"/>
      <c r="J37" s="25">
        <f>IF(F73&gt;=12,"0",F73)</f>
        <v>0</v>
      </c>
      <c r="K37" s="57"/>
      <c r="L37" s="132"/>
      <c r="S37" s="51"/>
    </row>
    <row r="38" spans="1:19" x14ac:dyDescent="0.25">
      <c r="A38" s="142"/>
      <c r="B38" s="12"/>
      <c r="C38" s="145"/>
      <c r="D38" s="13"/>
      <c r="E38" s="19"/>
      <c r="F38" s="103" t="s">
        <v>21</v>
      </c>
      <c r="G38" s="104"/>
      <c r="H38" s="104"/>
      <c r="I38" s="105"/>
      <c r="J38" s="26">
        <f>IF(J32="",0,F77)</f>
        <v>0</v>
      </c>
      <c r="K38" s="58"/>
      <c r="L38" s="132"/>
      <c r="S38" s="51"/>
    </row>
    <row r="39" spans="1:19" x14ac:dyDescent="0.25">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25">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
      <c r="A41" s="142"/>
      <c r="B41" s="12"/>
      <c r="C41" s="145"/>
      <c r="D41" s="13"/>
      <c r="E41" s="18" t="s">
        <v>29</v>
      </c>
      <c r="F41" s="106" t="s">
        <v>17</v>
      </c>
      <c r="G41" s="107"/>
      <c r="H41" s="107"/>
      <c r="I41" s="107"/>
      <c r="J41" s="28">
        <f>(J9*J33)*(J39+J40)</f>
        <v>0</v>
      </c>
      <c r="K41" s="37"/>
      <c r="L41" s="132"/>
      <c r="S41" s="51"/>
    </row>
    <row r="42" spans="1:19" ht="8.65" customHeight="1" thickBot="1" x14ac:dyDescent="0.3">
      <c r="A42" s="142"/>
      <c r="B42" s="12"/>
      <c r="C42" s="145"/>
      <c r="D42" s="13"/>
      <c r="E42" s="18"/>
      <c r="F42" s="17"/>
      <c r="G42" s="17"/>
      <c r="H42" s="17"/>
      <c r="I42" s="17"/>
      <c r="J42" s="23"/>
      <c r="K42" s="23"/>
      <c r="L42" s="132"/>
      <c r="S42" s="51"/>
    </row>
    <row r="43" spans="1:19" ht="12" customHeight="1" thickBot="1" x14ac:dyDescent="0.3">
      <c r="A43" s="142"/>
      <c r="B43" s="12"/>
      <c r="C43" s="145"/>
      <c r="D43" s="13"/>
      <c r="F43" s="122" t="s">
        <v>28</v>
      </c>
      <c r="G43" s="123"/>
      <c r="H43" s="123"/>
      <c r="I43" s="123"/>
      <c r="J43" s="124"/>
      <c r="K43" s="59"/>
      <c r="L43" s="132"/>
      <c r="S43" s="51"/>
    </row>
    <row r="44" spans="1:19" x14ac:dyDescent="0.25">
      <c r="A44" s="142"/>
      <c r="B44" s="12"/>
      <c r="C44" s="145"/>
      <c r="D44" s="13"/>
      <c r="E44" s="19"/>
      <c r="F44" s="125" t="s">
        <v>27</v>
      </c>
      <c r="G44" s="126"/>
      <c r="H44" s="126"/>
      <c r="I44" s="126"/>
      <c r="J44" s="6"/>
      <c r="K44" s="54"/>
      <c r="L44" s="132"/>
      <c r="S44" s="51"/>
    </row>
    <row r="45" spans="1:19" x14ac:dyDescent="0.25">
      <c r="A45" s="142"/>
      <c r="B45" s="12"/>
      <c r="C45" s="145"/>
      <c r="D45" s="13"/>
      <c r="E45" s="19"/>
      <c r="F45" s="127" t="s">
        <v>26</v>
      </c>
      <c r="G45" s="128"/>
      <c r="H45" s="128"/>
      <c r="I45" s="128"/>
      <c r="J45" s="9"/>
      <c r="K45" s="23"/>
      <c r="L45" s="132"/>
      <c r="S45" s="51"/>
    </row>
    <row r="46" spans="1:19" x14ac:dyDescent="0.25">
      <c r="A46" s="142"/>
      <c r="B46" s="12"/>
      <c r="C46" s="145"/>
      <c r="D46" s="13"/>
      <c r="E46" s="19"/>
      <c r="F46" s="129" t="s">
        <v>25</v>
      </c>
      <c r="G46" s="130"/>
      <c r="H46" s="130"/>
      <c r="I46" s="130"/>
      <c r="J46" s="10"/>
      <c r="K46" s="35"/>
      <c r="L46" s="132"/>
      <c r="S46" s="51"/>
    </row>
    <row r="47" spans="1:19" x14ac:dyDescent="0.25">
      <c r="A47" s="142"/>
      <c r="B47" s="12"/>
      <c r="C47" s="145"/>
      <c r="D47" s="13"/>
      <c r="E47" s="19"/>
      <c r="F47" s="116" t="s">
        <v>57</v>
      </c>
      <c r="G47" s="117"/>
      <c r="H47" s="117"/>
      <c r="I47" s="118"/>
      <c r="J47" s="11"/>
      <c r="K47" s="35"/>
      <c r="L47" s="132"/>
      <c r="S47" s="51"/>
    </row>
    <row r="48" spans="1:19" x14ac:dyDescent="0.25">
      <c r="A48" s="142"/>
      <c r="B48" s="12"/>
      <c r="C48" s="145"/>
      <c r="D48" s="13"/>
      <c r="E48" s="19" t="s">
        <v>24</v>
      </c>
      <c r="F48" s="119" t="s">
        <v>23</v>
      </c>
      <c r="G48" s="120"/>
      <c r="H48" s="120"/>
      <c r="I48" s="121"/>
      <c r="J48" s="24">
        <f>IF(J47=100%,J46*J47,J46*I9)</f>
        <v>0</v>
      </c>
      <c r="K48" s="35"/>
      <c r="L48" s="132"/>
      <c r="S48" s="51"/>
    </row>
    <row r="49" spans="1:19" x14ac:dyDescent="0.25">
      <c r="A49" s="142"/>
      <c r="B49" s="12"/>
      <c r="C49" s="145"/>
      <c r="D49" s="13"/>
      <c r="E49" s="19"/>
      <c r="F49" s="103" t="s">
        <v>22</v>
      </c>
      <c r="G49" s="104"/>
      <c r="H49" s="104"/>
      <c r="I49" s="105"/>
      <c r="J49" s="25">
        <f>IF(F74&gt;=12,"0",F74)</f>
        <v>0</v>
      </c>
      <c r="K49" s="57"/>
      <c r="L49" s="132"/>
      <c r="S49" s="51"/>
    </row>
    <row r="50" spans="1:19" x14ac:dyDescent="0.25">
      <c r="A50" s="142"/>
      <c r="B50" s="12"/>
      <c r="C50" s="145"/>
      <c r="D50" s="13"/>
      <c r="E50" s="19"/>
      <c r="F50" s="103" t="s">
        <v>21</v>
      </c>
      <c r="G50" s="104"/>
      <c r="H50" s="104"/>
      <c r="I50" s="105"/>
      <c r="J50" s="26">
        <f>IF(J44="",0,F78)</f>
        <v>0</v>
      </c>
      <c r="K50" s="58"/>
      <c r="L50" s="132"/>
      <c r="S50" s="51"/>
    </row>
    <row r="51" spans="1:19" x14ac:dyDescent="0.25">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25">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
      <c r="A53" s="142"/>
      <c r="B53" s="12"/>
      <c r="C53" s="145"/>
      <c r="D53" s="13"/>
      <c r="E53" s="18" t="s">
        <v>18</v>
      </c>
      <c r="F53" s="106" t="s">
        <v>17</v>
      </c>
      <c r="G53" s="107"/>
      <c r="H53" s="107"/>
      <c r="I53" s="107"/>
      <c r="J53" s="28">
        <f>(J9*J45)*(J51+J52)</f>
        <v>0</v>
      </c>
      <c r="K53" s="37"/>
      <c r="L53" s="133"/>
      <c r="S53" s="51"/>
    </row>
    <row r="54" spans="1:19" ht="10.15" customHeight="1" x14ac:dyDescent="0.25">
      <c r="A54" s="142"/>
      <c r="B54" s="12"/>
      <c r="C54" s="145"/>
      <c r="D54" s="13"/>
      <c r="E54" s="20"/>
      <c r="F54" s="29"/>
      <c r="G54" s="29"/>
      <c r="H54" s="29"/>
      <c r="I54" s="30"/>
      <c r="J54" s="34"/>
      <c r="K54" s="35"/>
    </row>
    <row r="55" spans="1:19" ht="9" customHeight="1" thickBot="1" x14ac:dyDescent="0.3">
      <c r="A55" s="142"/>
      <c r="B55" s="12"/>
      <c r="C55" s="145"/>
      <c r="D55" s="13"/>
      <c r="E55" s="18"/>
      <c r="F55" s="17"/>
      <c r="G55" s="17"/>
      <c r="H55" s="17"/>
      <c r="J55" s="35"/>
      <c r="K55" s="35"/>
    </row>
    <row r="56" spans="1:19" ht="15.75" thickBot="1" x14ac:dyDescent="0.3">
      <c r="A56" s="142"/>
      <c r="B56" s="12"/>
      <c r="C56" s="145"/>
      <c r="D56" s="13"/>
      <c r="E56" s="18" t="s">
        <v>16</v>
      </c>
      <c r="F56" s="91" t="s">
        <v>58</v>
      </c>
      <c r="G56" s="92"/>
      <c r="H56" s="92"/>
      <c r="I56" s="31"/>
      <c r="J56" s="36">
        <f>J29+J41+J53</f>
        <v>0</v>
      </c>
      <c r="K56" s="37"/>
    </row>
    <row r="57" spans="1:19" ht="9.4" customHeight="1" thickBot="1" x14ac:dyDescent="0.3">
      <c r="A57" s="142"/>
      <c r="B57" s="12"/>
      <c r="C57" s="145"/>
      <c r="D57" s="13"/>
      <c r="E57" s="18"/>
      <c r="F57" s="32"/>
      <c r="G57" s="32"/>
      <c r="H57" s="32"/>
      <c r="J57" s="37"/>
      <c r="K57" s="37"/>
    </row>
    <row r="58" spans="1:19" x14ac:dyDescent="0.25">
      <c r="A58" s="142"/>
      <c r="B58" s="12"/>
      <c r="C58" s="145"/>
      <c r="D58" s="13"/>
      <c r="E58" s="18" t="s">
        <v>15</v>
      </c>
      <c r="F58" s="93" t="s">
        <v>14</v>
      </c>
      <c r="G58" s="94"/>
      <c r="H58" s="94"/>
      <c r="I58" s="95"/>
      <c r="J58" s="38"/>
      <c r="K58" s="35"/>
    </row>
    <row r="59" spans="1:19" ht="15.75" thickBot="1" x14ac:dyDescent="0.3">
      <c r="A59" s="142"/>
      <c r="B59" s="12"/>
      <c r="C59" s="145"/>
      <c r="D59" s="13"/>
      <c r="E59" s="18" t="s">
        <v>13</v>
      </c>
      <c r="F59" s="96" t="s">
        <v>59</v>
      </c>
      <c r="G59" s="97"/>
      <c r="H59" s="97"/>
      <c r="I59" s="98"/>
      <c r="J59" s="39">
        <f>J17-(J24+J36+J48)</f>
        <v>0</v>
      </c>
      <c r="K59" s="35"/>
    </row>
    <row r="60" spans="1:19" ht="8.65" customHeight="1" thickBot="1" x14ac:dyDescent="0.3">
      <c r="A60" s="142"/>
      <c r="B60" s="12"/>
      <c r="C60" s="145"/>
      <c r="D60" s="13"/>
      <c r="E60" s="18"/>
      <c r="F60" s="33"/>
      <c r="G60" s="17"/>
      <c r="H60" s="17"/>
      <c r="I60" s="17"/>
      <c r="J60" s="37"/>
      <c r="K60" s="35"/>
    </row>
    <row r="61" spans="1:19" x14ac:dyDescent="0.25">
      <c r="A61" s="142"/>
      <c r="B61" s="12"/>
      <c r="C61" s="145"/>
      <c r="D61" s="13"/>
      <c r="E61" s="18" t="s">
        <v>11</v>
      </c>
      <c r="F61" s="99" t="s">
        <v>12</v>
      </c>
      <c r="G61" s="100"/>
      <c r="H61" s="100"/>
      <c r="I61" s="100"/>
      <c r="J61" s="40">
        <f>IF(J13="",0,J62)</f>
        <v>0</v>
      </c>
      <c r="K61" s="35"/>
    </row>
    <row r="62" spans="1:19" ht="14.85" hidden="1" customHeight="1" outlineLevel="1" thickBot="1" x14ac:dyDescent="0.3">
      <c r="A62" s="142"/>
      <c r="B62" s="12"/>
      <c r="C62" s="145"/>
      <c r="D62" s="13"/>
      <c r="E62" s="18"/>
      <c r="F62" s="101" t="s">
        <v>12</v>
      </c>
      <c r="G62" s="102"/>
      <c r="H62" s="102"/>
      <c r="I62" s="102"/>
      <c r="J62" s="67">
        <f>IF(J13&lt;J74,J63,J64)</f>
        <v>0.23599999999999999</v>
      </c>
      <c r="K62" s="35"/>
    </row>
    <row r="63" spans="1:19" ht="14.85" hidden="1" customHeight="1" outlineLevel="1" x14ac:dyDescent="0.25">
      <c r="A63" s="142"/>
      <c r="B63" s="12"/>
      <c r="C63" s="145"/>
      <c r="D63" s="13"/>
      <c r="E63" s="18"/>
      <c r="F63" s="101" t="s">
        <v>62</v>
      </c>
      <c r="G63" s="102"/>
      <c r="H63" s="102"/>
      <c r="I63" s="102"/>
      <c r="J63" s="68">
        <v>0.23599999999999999</v>
      </c>
      <c r="K63" s="23"/>
    </row>
    <row r="64" spans="1:19" ht="15" hidden="1" customHeight="1" outlineLevel="1" thickBot="1" x14ac:dyDescent="0.3">
      <c r="A64" s="142"/>
      <c r="B64" s="12"/>
      <c r="C64" s="145"/>
      <c r="D64" s="13"/>
      <c r="E64" s="18"/>
      <c r="F64" s="108" t="s">
        <v>63</v>
      </c>
      <c r="G64" s="109"/>
      <c r="H64" s="109"/>
      <c r="I64" s="109"/>
      <c r="J64" s="69">
        <v>0.3</v>
      </c>
      <c r="K64" s="23"/>
    </row>
    <row r="65" spans="1:18" ht="9.4" customHeight="1" collapsed="1" thickBot="1" x14ac:dyDescent="0.3">
      <c r="A65" s="142"/>
      <c r="B65" s="12"/>
      <c r="C65" s="145"/>
      <c r="D65" s="13"/>
    </row>
    <row r="66" spans="1:18" ht="15.75" thickBot="1" x14ac:dyDescent="0.3">
      <c r="A66" s="142"/>
      <c r="B66" s="12"/>
      <c r="C66" s="145"/>
      <c r="D66" s="13"/>
      <c r="E66" s="15"/>
      <c r="F66" s="110" t="s">
        <v>10</v>
      </c>
      <c r="G66" s="111"/>
      <c r="H66" s="111"/>
      <c r="I66" s="112"/>
      <c r="J66" s="41">
        <f>J56*J62</f>
        <v>0</v>
      </c>
      <c r="K66" s="37"/>
      <c r="N66" s="60"/>
    </row>
    <row r="67" spans="1:18" ht="11.1" customHeight="1" thickBot="1" x14ac:dyDescent="0.3">
      <c r="A67" s="142"/>
      <c r="B67" s="12"/>
      <c r="C67" s="145"/>
      <c r="D67" s="13"/>
      <c r="J67" s="35"/>
      <c r="K67" s="35"/>
    </row>
    <row r="68" spans="1:18" ht="15.75" thickBot="1" x14ac:dyDescent="0.3">
      <c r="A68" s="142"/>
      <c r="B68" s="12"/>
      <c r="C68" s="145"/>
      <c r="D68" s="13"/>
      <c r="E68" s="15"/>
      <c r="F68" s="113" t="s">
        <v>9</v>
      </c>
      <c r="G68" s="114"/>
      <c r="H68" s="114"/>
      <c r="I68" s="115"/>
      <c r="J68" s="36">
        <f>IF(J59&lt;0,0,J59*J62)</f>
        <v>0</v>
      </c>
      <c r="K68" s="37"/>
    </row>
    <row r="69" spans="1:18" ht="7.15" customHeight="1" x14ac:dyDescent="0.25">
      <c r="A69" s="142"/>
      <c r="B69" s="12"/>
      <c r="C69" s="145"/>
      <c r="D69" s="13"/>
      <c r="E69" s="21"/>
      <c r="F69" s="21"/>
      <c r="G69" s="21"/>
      <c r="H69" s="21"/>
      <c r="I69" s="21"/>
      <c r="J69" s="35"/>
      <c r="K69" s="35"/>
    </row>
    <row r="70" spans="1:18" ht="108" customHeight="1" x14ac:dyDescent="0.25">
      <c r="A70" s="143"/>
      <c r="B70" s="12"/>
      <c r="C70" s="146"/>
      <c r="D70" s="14"/>
      <c r="E70" s="88" t="s">
        <v>61</v>
      </c>
      <c r="F70" s="89"/>
      <c r="G70" s="89"/>
      <c r="H70" s="89"/>
      <c r="I70" s="89"/>
      <c r="J70" s="90"/>
      <c r="K70" s="61"/>
      <c r="N70" s="15"/>
      <c r="O70" s="15"/>
      <c r="P70" s="15"/>
      <c r="Q70" s="15"/>
      <c r="R70" s="15"/>
    </row>
    <row r="71" spans="1:18" x14ac:dyDescent="0.25">
      <c r="F71" s="17"/>
      <c r="G71" s="17"/>
      <c r="H71" s="17"/>
      <c r="I71" s="17"/>
      <c r="J71" s="17"/>
      <c r="K71" s="17"/>
    </row>
    <row r="72" spans="1:18" hidden="1" outlineLevel="1" x14ac:dyDescent="0.25">
      <c r="A72" s="70"/>
      <c r="B72" s="70"/>
      <c r="C72" s="70"/>
      <c r="D72" s="70"/>
      <c r="E72" s="71"/>
      <c r="F72" s="72">
        <f>DATEDIF(J20,J13,"M")</f>
        <v>0</v>
      </c>
      <c r="G72" s="70" t="s">
        <v>8</v>
      </c>
      <c r="H72" s="70"/>
      <c r="I72" s="70"/>
      <c r="J72" s="73" t="s">
        <v>3</v>
      </c>
    </row>
    <row r="73" spans="1:18" hidden="1" outlineLevel="1" x14ac:dyDescent="0.25">
      <c r="A73" s="70"/>
      <c r="B73" s="70"/>
      <c r="C73" s="70"/>
      <c r="D73" s="70"/>
      <c r="E73" s="71"/>
      <c r="F73" s="72">
        <f>DATEDIF(J32,J13,"m")</f>
        <v>0</v>
      </c>
      <c r="G73" s="70" t="s">
        <v>7</v>
      </c>
      <c r="H73" s="70"/>
      <c r="I73" s="70"/>
      <c r="J73" s="74" t="s">
        <v>6</v>
      </c>
    </row>
    <row r="74" spans="1:18" hidden="1" outlineLevel="1" x14ac:dyDescent="0.25">
      <c r="A74" s="70"/>
      <c r="B74" s="70"/>
      <c r="C74" s="70"/>
      <c r="D74" s="70"/>
      <c r="E74" s="71"/>
      <c r="F74" s="72">
        <f>DATEDIF(J44,J13,"M")</f>
        <v>0</v>
      </c>
      <c r="G74" s="70" t="s">
        <v>5</v>
      </c>
      <c r="H74" s="70"/>
      <c r="I74" s="70"/>
      <c r="J74" s="75">
        <v>44682</v>
      </c>
    </row>
    <row r="75" spans="1:18" hidden="1" outlineLevel="1" x14ac:dyDescent="0.25">
      <c r="A75" s="70"/>
      <c r="B75" s="70"/>
      <c r="C75" s="70"/>
      <c r="D75" s="70"/>
      <c r="E75" s="71"/>
      <c r="F75" s="70"/>
      <c r="G75" s="70"/>
      <c r="H75" s="70"/>
      <c r="I75" s="70"/>
      <c r="J75" s="70"/>
    </row>
    <row r="76" spans="1:18" hidden="1" outlineLevel="1" x14ac:dyDescent="0.25">
      <c r="A76" s="70"/>
      <c r="B76" s="70"/>
      <c r="C76" s="70"/>
      <c r="D76" s="70"/>
      <c r="E76" s="71"/>
      <c r="F76" s="72">
        <f>DATEDIF(J20,J13,"Y")</f>
        <v>0</v>
      </c>
      <c r="G76" s="70" t="s">
        <v>4</v>
      </c>
      <c r="H76" s="70"/>
      <c r="I76" s="70"/>
      <c r="J76" s="73" t="s">
        <v>3</v>
      </c>
    </row>
    <row r="77" spans="1:18" hidden="1" outlineLevel="1" x14ac:dyDescent="0.25">
      <c r="A77" s="70"/>
      <c r="B77" s="70"/>
      <c r="C77" s="70"/>
      <c r="D77" s="70"/>
      <c r="E77" s="71"/>
      <c r="F77" s="72">
        <f>DATEDIF(J32,J13,"Y")</f>
        <v>0</v>
      </c>
      <c r="G77" s="70" t="s">
        <v>2</v>
      </c>
      <c r="H77" s="70"/>
      <c r="I77" s="70"/>
      <c r="J77" s="74" t="s">
        <v>1</v>
      </c>
    </row>
    <row r="78" spans="1:18" hidden="1" outlineLevel="1" x14ac:dyDescent="0.25">
      <c r="A78" s="70"/>
      <c r="B78" s="70"/>
      <c r="C78" s="70"/>
      <c r="D78" s="70"/>
      <c r="E78" s="71"/>
      <c r="F78" s="72">
        <f>DATEDIF(J44,J13,"Y")</f>
        <v>0</v>
      </c>
      <c r="G78" s="70" t="s">
        <v>0</v>
      </c>
      <c r="H78" s="70"/>
      <c r="I78" s="70"/>
      <c r="J78" s="75">
        <v>44510</v>
      </c>
    </row>
    <row r="79" spans="1:18" collapsed="1" x14ac:dyDescent="0.25">
      <c r="E79" s="15"/>
      <c r="J79" s="54"/>
    </row>
    <row r="80" spans="1:18" x14ac:dyDescent="0.25">
      <c r="E80" s="15"/>
    </row>
    <row r="81" spans="5:18" x14ac:dyDescent="0.25">
      <c r="E81" s="15"/>
    </row>
    <row r="82" spans="5:18" x14ac:dyDescent="0.25">
      <c r="E82" s="15"/>
    </row>
    <row r="83" spans="5:18" x14ac:dyDescent="0.25">
      <c r="E83" s="15"/>
    </row>
    <row r="84" spans="5:18" x14ac:dyDescent="0.25">
      <c r="E84" s="15"/>
    </row>
    <row r="85" spans="5:18" x14ac:dyDescent="0.25">
      <c r="E85" s="15"/>
    </row>
    <row r="86" spans="5:18" x14ac:dyDescent="0.25">
      <c r="E86" s="15"/>
    </row>
    <row r="87" spans="5:18" x14ac:dyDescent="0.25">
      <c r="E87" s="15"/>
    </row>
    <row r="88" spans="5:18" x14ac:dyDescent="0.25">
      <c r="E88" s="15"/>
    </row>
    <row r="89" spans="5:18" x14ac:dyDescent="0.25">
      <c r="E89" s="15"/>
    </row>
    <row r="90" spans="5:18" x14ac:dyDescent="0.25">
      <c r="E90" s="15"/>
    </row>
    <row r="91" spans="5:18" x14ac:dyDescent="0.25">
      <c r="E91" s="15"/>
    </row>
    <row r="92" spans="5:18" x14ac:dyDescent="0.25">
      <c r="E92" s="15"/>
    </row>
    <row r="93" spans="5:18" x14ac:dyDescent="0.25">
      <c r="E93" s="15"/>
      <c r="N93" s="15"/>
      <c r="O93" s="15"/>
      <c r="P93" s="15"/>
      <c r="Q93" s="15"/>
      <c r="R93" s="15"/>
    </row>
    <row r="94" spans="5:18" x14ac:dyDescent="0.25">
      <c r="E94" s="15"/>
      <c r="N94" s="15"/>
      <c r="O94" s="15"/>
      <c r="P94" s="15"/>
      <c r="Q94" s="15"/>
      <c r="R94" s="15"/>
    </row>
    <row r="95" spans="5:18" x14ac:dyDescent="0.25">
      <c r="E95" s="15"/>
      <c r="N95" s="15"/>
      <c r="O95" s="15"/>
      <c r="P95" s="15"/>
      <c r="Q95" s="15"/>
      <c r="R95" s="15"/>
    </row>
    <row r="96" spans="5:18" x14ac:dyDescent="0.25">
      <c r="E96" s="15"/>
      <c r="N96" s="15"/>
      <c r="O96" s="15"/>
      <c r="P96" s="15"/>
      <c r="Q96" s="15"/>
      <c r="R96" s="15"/>
    </row>
    <row r="97" s="15" customFormat="1" x14ac:dyDescent="0.25"/>
    <row r="98" s="15" customFormat="1" x14ac:dyDescent="0.25"/>
  </sheetData>
  <sheetProtection password="D48D" sheet="1" objects="1" scenarios="1" selectLockedCells="1"/>
  <mergeCells count="60">
    <mergeCell ref="F50:I50"/>
    <mergeCell ref="F51:I51"/>
    <mergeCell ref="F52:I52"/>
    <mergeCell ref="F53:I53"/>
    <mergeCell ref="E70:J70"/>
    <mergeCell ref="F56:H56"/>
    <mergeCell ref="F58:I58"/>
    <mergeCell ref="F62:I62"/>
    <mergeCell ref="F63:I63"/>
    <mergeCell ref="F64:I64"/>
    <mergeCell ref="F61:I61"/>
    <mergeCell ref="F59:I59"/>
    <mergeCell ref="F45:I45"/>
    <mergeCell ref="F46:I46"/>
    <mergeCell ref="F47:I47"/>
    <mergeCell ref="F48:I48"/>
    <mergeCell ref="F49:I49"/>
    <mergeCell ref="F39:I39"/>
    <mergeCell ref="F40:I40"/>
    <mergeCell ref="F41:I41"/>
    <mergeCell ref="F43:J43"/>
    <mergeCell ref="F44:I44"/>
    <mergeCell ref="L20:L53"/>
    <mergeCell ref="F21:I21"/>
    <mergeCell ref="F22:I22"/>
    <mergeCell ref="F23:I23"/>
    <mergeCell ref="F24:I24"/>
    <mergeCell ref="F25:I25"/>
    <mergeCell ref="F26:I26"/>
    <mergeCell ref="F27:I27"/>
    <mergeCell ref="F28:I28"/>
    <mergeCell ref="F29:I29"/>
    <mergeCell ref="F31:J31"/>
    <mergeCell ref="F32:I32"/>
    <mergeCell ref="F33:I33"/>
    <mergeCell ref="F34:I34"/>
    <mergeCell ref="F35:I35"/>
    <mergeCell ref="F36:I36"/>
    <mergeCell ref="E1:J1"/>
    <mergeCell ref="E3:J3"/>
    <mergeCell ref="I5:J5"/>
    <mergeCell ref="F7:H7"/>
    <mergeCell ref="I7:J7"/>
    <mergeCell ref="E5:H5"/>
    <mergeCell ref="A9:A70"/>
    <mergeCell ref="C9:C70"/>
    <mergeCell ref="F66:I66"/>
    <mergeCell ref="F68:I68"/>
    <mergeCell ref="F9:H9"/>
    <mergeCell ref="F10:H10"/>
    <mergeCell ref="F11:H11"/>
    <mergeCell ref="F13:I13"/>
    <mergeCell ref="F14:I14"/>
    <mergeCell ref="F16:I16"/>
    <mergeCell ref="F17:I17"/>
    <mergeCell ref="F18:J18"/>
    <mergeCell ref="F19:J19"/>
    <mergeCell ref="F20:I20"/>
    <mergeCell ref="F37:I37"/>
    <mergeCell ref="F38:I38"/>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formula1>44509</formula1>
    </dataValidation>
  </dataValidations>
  <printOptions horizontalCentered="1"/>
  <pageMargins left="0.51181102362204722" right="0.70866141732283472" top="0.31496062992125984" bottom="0.31496062992125984" header="0.31496062992125984" footer="0.31496062992125984"/>
  <pageSetup paperSize="9" scale="80"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S98"/>
  <sheetViews>
    <sheetView showGridLines="0" zoomScaleNormal="100" workbookViewId="0">
      <selection activeCell="I5" sqref="I5:J5"/>
    </sheetView>
  </sheetViews>
  <sheetFormatPr baseColWidth="10" defaultColWidth="11.42578125" defaultRowHeight="15" outlineLevelRow="1" outlineLevelCol="1" x14ac:dyDescent="0.25"/>
  <cols>
    <col min="1" max="1" width="6.7109375" style="15" customWidth="1"/>
    <col min="2" max="2" width="2.140625" style="15" customWidth="1"/>
    <col min="3" max="3" width="6.7109375" style="15" customWidth="1"/>
    <col min="4" max="4" width="3.7109375" style="15" customWidth="1"/>
    <col min="5" max="5" width="2.42578125" style="16" customWidth="1"/>
    <col min="6" max="7" width="11.28515625" style="15" customWidth="1"/>
    <col min="8" max="8" width="17.42578125" style="15" customWidth="1"/>
    <col min="9" max="9" width="11.28515625" style="15" customWidth="1"/>
    <col min="10" max="10" width="22.140625" style="15" customWidth="1"/>
    <col min="11" max="11" width="2" style="15" customWidth="1"/>
    <col min="12" max="12" width="6" style="15" customWidth="1"/>
    <col min="13" max="13" width="11.140625" style="15" customWidth="1"/>
    <col min="14" max="14" width="18.28515625" style="44" hidden="1" customWidth="1" outlineLevel="1"/>
    <col min="15" max="15" width="8.7109375" style="44" hidden="1" customWidth="1" outlineLevel="1"/>
    <col min="16" max="16" width="7.7109375" style="44" hidden="1" customWidth="1" outlineLevel="1"/>
    <col min="17" max="17" width="17.28515625" style="44" hidden="1" customWidth="1" outlineLevel="1"/>
    <col min="18" max="18" width="12.42578125" style="82" hidden="1" customWidth="1" outlineLevel="1"/>
    <col min="19" max="19" width="10.42578125" style="15" customWidth="1" collapsed="1"/>
    <col min="20" max="27" width="11.42578125" style="15" customWidth="1"/>
    <col min="28" max="16384" width="11.42578125" style="15"/>
  </cols>
  <sheetData>
    <row r="1" spans="1:19" ht="21" customHeight="1" x14ac:dyDescent="0.25">
      <c r="B1" s="12"/>
      <c r="D1" s="13"/>
      <c r="E1" s="163" t="s">
        <v>52</v>
      </c>
      <c r="F1" s="164"/>
      <c r="G1" s="164"/>
      <c r="H1" s="164"/>
      <c r="I1" s="164"/>
      <c r="J1" s="165"/>
      <c r="K1" s="42"/>
      <c r="L1" s="43"/>
    </row>
    <row r="2" spans="1:19" ht="8.65" customHeight="1" x14ac:dyDescent="0.25">
      <c r="A2" s="64"/>
      <c r="B2" s="12"/>
      <c r="C2" s="63"/>
      <c r="D2" s="13"/>
    </row>
    <row r="3" spans="1:19" ht="11.65" customHeight="1" x14ac:dyDescent="0.25">
      <c r="A3" s="64"/>
      <c r="B3" s="12"/>
      <c r="C3" s="63"/>
      <c r="D3" s="13"/>
      <c r="E3" s="166" t="s">
        <v>51</v>
      </c>
      <c r="F3" s="167"/>
      <c r="G3" s="167"/>
      <c r="H3" s="167"/>
      <c r="I3" s="167"/>
      <c r="J3" s="168"/>
      <c r="K3" s="16"/>
      <c r="L3" s="45"/>
      <c r="N3" s="46" t="s">
        <v>50</v>
      </c>
      <c r="O3" s="46" t="s">
        <v>49</v>
      </c>
      <c r="Q3" s="46" t="s">
        <v>50</v>
      </c>
      <c r="R3" s="83" t="s">
        <v>49</v>
      </c>
    </row>
    <row r="4" spans="1:19" ht="11.45" customHeight="1" x14ac:dyDescent="0.25">
      <c r="A4" s="64"/>
      <c r="B4" s="12"/>
      <c r="C4" s="63"/>
      <c r="D4" s="13"/>
      <c r="N4" s="47" t="s">
        <v>48</v>
      </c>
      <c r="O4" s="48">
        <v>0.15</v>
      </c>
      <c r="Q4" s="47" t="s">
        <v>47</v>
      </c>
      <c r="R4" s="84">
        <v>0</v>
      </c>
    </row>
    <row r="5" spans="1:19" ht="13.15" customHeight="1" x14ac:dyDescent="0.25">
      <c r="A5" s="64"/>
      <c r="B5" s="12"/>
      <c r="C5" s="63"/>
      <c r="D5" s="13"/>
      <c r="E5" s="169" t="s">
        <v>46</v>
      </c>
      <c r="F5" s="169"/>
      <c r="G5" s="169"/>
      <c r="H5" s="169"/>
      <c r="I5" s="170"/>
      <c r="J5" s="170"/>
      <c r="N5" s="49">
        <v>1</v>
      </c>
      <c r="O5" s="50">
        <v>0.15</v>
      </c>
      <c r="Q5" s="47">
        <v>1</v>
      </c>
      <c r="R5" s="84">
        <f>$O$4*Q5/12</f>
        <v>1.2499999999999999E-2</v>
      </c>
      <c r="S5" s="51"/>
    </row>
    <row r="6" spans="1:19" ht="9.6" customHeight="1" x14ac:dyDescent="0.25">
      <c r="A6" s="64"/>
      <c r="B6" s="12"/>
      <c r="C6" s="63"/>
      <c r="D6" s="13"/>
      <c r="E6" s="17"/>
      <c r="F6" s="17"/>
      <c r="G6" s="17"/>
      <c r="H6" s="17"/>
      <c r="N6" s="49">
        <v>2</v>
      </c>
      <c r="O6" s="50">
        <v>0.14000000000000001</v>
      </c>
      <c r="Q6" s="47">
        <v>2</v>
      </c>
      <c r="R6" s="84">
        <f t="shared" ref="R6:R15" si="0">$O$4*Q6/12</f>
        <v>2.4999999999999998E-2</v>
      </c>
      <c r="S6" s="51"/>
    </row>
    <row r="7" spans="1:19" ht="13.15" customHeight="1" x14ac:dyDescent="0.25">
      <c r="A7" s="64"/>
      <c r="B7" s="12"/>
      <c r="C7" s="63"/>
      <c r="D7" s="13"/>
      <c r="E7" s="17"/>
      <c r="F7" s="171" t="s">
        <v>45</v>
      </c>
      <c r="G7" s="172"/>
      <c r="H7" s="172"/>
      <c r="I7" s="173" t="s">
        <v>44</v>
      </c>
      <c r="J7" s="174"/>
      <c r="K7" s="52"/>
      <c r="N7" s="49">
        <v>3</v>
      </c>
      <c r="O7" s="50">
        <v>0.14000000000000001</v>
      </c>
      <c r="Q7" s="47">
        <v>3</v>
      </c>
      <c r="R7" s="84">
        <f t="shared" si="0"/>
        <v>3.7499999999999999E-2</v>
      </c>
      <c r="S7" s="51"/>
    </row>
    <row r="8" spans="1:19" ht="8.65" customHeight="1" thickBot="1" x14ac:dyDescent="0.3">
      <c r="A8" s="64"/>
      <c r="B8" s="12"/>
      <c r="C8" s="63"/>
      <c r="D8" s="13"/>
      <c r="N8" s="49">
        <v>4</v>
      </c>
      <c r="O8" s="50">
        <v>0.16</v>
      </c>
      <c r="Q8" s="47">
        <v>4</v>
      </c>
      <c r="R8" s="84">
        <f t="shared" si="0"/>
        <v>4.9999999999999996E-2</v>
      </c>
      <c r="S8" s="51"/>
    </row>
    <row r="9" spans="1:19" ht="16.149999999999999" customHeight="1" x14ac:dyDescent="0.25">
      <c r="A9" s="141" t="s">
        <v>68</v>
      </c>
      <c r="B9" s="12"/>
      <c r="C9" s="144" t="s">
        <v>53</v>
      </c>
      <c r="D9" s="13"/>
      <c r="E9" s="18" t="s">
        <v>43</v>
      </c>
      <c r="F9" s="147" t="s">
        <v>42</v>
      </c>
      <c r="G9" s="148"/>
      <c r="H9" s="148"/>
      <c r="I9" s="3">
        <f>IF(J9="",0,J9*I11/J11)</f>
        <v>0</v>
      </c>
      <c r="J9" s="4"/>
      <c r="K9" s="35"/>
      <c r="N9" s="49">
        <v>5</v>
      </c>
      <c r="O9" s="50">
        <v>0.18</v>
      </c>
      <c r="Q9" s="47">
        <v>5</v>
      </c>
      <c r="R9" s="84">
        <f t="shared" si="0"/>
        <v>6.25E-2</v>
      </c>
      <c r="S9" s="51"/>
    </row>
    <row r="10" spans="1:19" x14ac:dyDescent="0.25">
      <c r="A10" s="142"/>
      <c r="B10" s="12"/>
      <c r="C10" s="145"/>
      <c r="D10" s="13"/>
      <c r="E10" s="18"/>
      <c r="F10" s="149" t="s">
        <v>41</v>
      </c>
      <c r="G10" s="150"/>
      <c r="H10" s="150"/>
      <c r="I10" s="2">
        <f>IF(J10="",0,J10*I11/J11)</f>
        <v>0</v>
      </c>
      <c r="J10" s="5"/>
      <c r="K10" s="35"/>
      <c r="L10" s="53"/>
      <c r="N10" s="49">
        <v>6</v>
      </c>
      <c r="O10" s="50">
        <v>0.19</v>
      </c>
      <c r="Q10" s="47">
        <v>6</v>
      </c>
      <c r="R10" s="84">
        <f t="shared" si="0"/>
        <v>7.4999999999999997E-2</v>
      </c>
      <c r="S10" s="51"/>
    </row>
    <row r="11" spans="1:19" ht="15.75" thickBot="1" x14ac:dyDescent="0.3">
      <c r="A11" s="142"/>
      <c r="B11" s="12"/>
      <c r="C11" s="145"/>
      <c r="D11" s="13"/>
      <c r="E11" s="18"/>
      <c r="F11" s="151" t="s">
        <v>40</v>
      </c>
      <c r="G11" s="152"/>
      <c r="H11" s="152"/>
      <c r="I11" s="1">
        <v>1</v>
      </c>
      <c r="J11" s="22">
        <f>J9+J10</f>
        <v>0</v>
      </c>
      <c r="K11" s="35"/>
      <c r="L11" s="53"/>
      <c r="N11" s="49">
        <v>7</v>
      </c>
      <c r="O11" s="50">
        <v>0.2</v>
      </c>
      <c r="Q11" s="47">
        <v>7</v>
      </c>
      <c r="R11" s="84">
        <f t="shared" si="0"/>
        <v>8.7500000000000008E-2</v>
      </c>
      <c r="S11" s="51"/>
    </row>
    <row r="12" spans="1:19" ht="10.15" customHeight="1" thickBot="1" x14ac:dyDescent="0.3">
      <c r="A12" s="142"/>
      <c r="B12" s="12"/>
      <c r="C12" s="145"/>
      <c r="D12" s="13"/>
      <c r="E12" s="18"/>
      <c r="F12" s="17"/>
      <c r="G12" s="17"/>
      <c r="H12" s="17"/>
      <c r="I12" s="17"/>
      <c r="N12" s="49">
        <v>8</v>
      </c>
      <c r="O12" s="50">
        <v>0.19</v>
      </c>
      <c r="Q12" s="47">
        <v>8</v>
      </c>
      <c r="R12" s="84">
        <f t="shared" si="0"/>
        <v>9.9999999999999992E-2</v>
      </c>
      <c r="S12" s="51"/>
    </row>
    <row r="13" spans="1:19" x14ac:dyDescent="0.25">
      <c r="A13" s="142"/>
      <c r="B13" s="12"/>
      <c r="C13" s="145"/>
      <c r="D13" s="13"/>
      <c r="E13" s="18"/>
      <c r="F13" s="153" t="s">
        <v>39</v>
      </c>
      <c r="G13" s="154"/>
      <c r="H13" s="154"/>
      <c r="I13" s="155"/>
      <c r="J13" s="6"/>
      <c r="K13" s="54"/>
      <c r="M13" s="54"/>
      <c r="N13" s="49">
        <v>9</v>
      </c>
      <c r="O13" s="50">
        <v>0.15</v>
      </c>
      <c r="Q13" s="47">
        <v>9</v>
      </c>
      <c r="R13" s="84">
        <f t="shared" si="0"/>
        <v>0.11249999999999999</v>
      </c>
      <c r="S13" s="51"/>
    </row>
    <row r="14" spans="1:19" ht="15.75" thickBot="1" x14ac:dyDescent="0.3">
      <c r="A14" s="142"/>
      <c r="B14" s="12"/>
      <c r="C14" s="145"/>
      <c r="D14" s="13"/>
      <c r="E14" s="18"/>
      <c r="F14" s="106" t="s">
        <v>60</v>
      </c>
      <c r="G14" s="107"/>
      <c r="H14" s="107"/>
      <c r="I14" s="107"/>
      <c r="J14" s="7"/>
      <c r="K14" s="23"/>
      <c r="N14" s="49">
        <v>10</v>
      </c>
      <c r="O14" s="50">
        <v>0.12</v>
      </c>
      <c r="Q14" s="47">
        <v>10</v>
      </c>
      <c r="R14" s="84">
        <f t="shared" si="0"/>
        <v>0.125</v>
      </c>
      <c r="S14" s="51"/>
    </row>
    <row r="15" spans="1:19" ht="11.1" customHeight="1" thickBot="1" x14ac:dyDescent="0.3">
      <c r="A15" s="142"/>
      <c r="B15" s="12"/>
      <c r="C15" s="145"/>
      <c r="D15" s="13"/>
      <c r="E15" s="18"/>
      <c r="F15" s="17"/>
      <c r="G15" s="17"/>
      <c r="H15" s="17"/>
      <c r="I15" s="17"/>
      <c r="J15" s="23"/>
      <c r="K15" s="23"/>
      <c r="N15" s="49">
        <v>11</v>
      </c>
      <c r="O15" s="50">
        <v>0.1</v>
      </c>
      <c r="Q15" s="47">
        <v>11</v>
      </c>
      <c r="R15" s="84">
        <f t="shared" si="0"/>
        <v>0.13749999999999998</v>
      </c>
      <c r="S15" s="51"/>
    </row>
    <row r="16" spans="1:19" x14ac:dyDescent="0.25">
      <c r="A16" s="142"/>
      <c r="B16" s="12"/>
      <c r="C16" s="145"/>
      <c r="D16" s="13"/>
      <c r="E16" s="18" t="s">
        <v>38</v>
      </c>
      <c r="F16" s="156" t="s">
        <v>37</v>
      </c>
      <c r="G16" s="157"/>
      <c r="H16" s="157"/>
      <c r="I16" s="157"/>
      <c r="J16" s="8"/>
      <c r="K16" s="35"/>
      <c r="N16" s="49">
        <v>12</v>
      </c>
      <c r="O16" s="50">
        <v>0.09</v>
      </c>
      <c r="Q16" s="55"/>
      <c r="R16" s="85"/>
    </row>
    <row r="17" spans="1:19" x14ac:dyDescent="0.25">
      <c r="A17" s="142"/>
      <c r="B17" s="12"/>
      <c r="C17" s="145"/>
      <c r="D17" s="13"/>
      <c r="E17" s="18"/>
      <c r="F17" s="158" t="s">
        <v>36</v>
      </c>
      <c r="G17" s="104"/>
      <c r="H17" s="104"/>
      <c r="I17" s="105"/>
      <c r="J17" s="62">
        <f>J16*I9</f>
        <v>0</v>
      </c>
      <c r="K17" s="35"/>
      <c r="N17" s="49">
        <v>13</v>
      </c>
      <c r="O17" s="50">
        <v>0.09</v>
      </c>
    </row>
    <row r="18" spans="1:19" ht="10.15" customHeight="1" thickBot="1" x14ac:dyDescent="0.3">
      <c r="A18" s="142"/>
      <c r="B18" s="12"/>
      <c r="C18" s="145"/>
      <c r="D18" s="13"/>
      <c r="E18" s="18"/>
      <c r="F18" s="159"/>
      <c r="G18" s="159"/>
      <c r="H18" s="159"/>
      <c r="I18" s="159"/>
      <c r="J18" s="159"/>
      <c r="K18" s="35"/>
      <c r="N18" s="49">
        <v>14</v>
      </c>
      <c r="O18" s="50">
        <v>0.09</v>
      </c>
      <c r="Q18" s="65"/>
      <c r="R18" s="86"/>
    </row>
    <row r="19" spans="1:19" ht="12" customHeight="1" thickBot="1" x14ac:dyDescent="0.3">
      <c r="A19" s="142"/>
      <c r="B19" s="12"/>
      <c r="C19" s="145"/>
      <c r="D19" s="13"/>
      <c r="F19" s="160" t="s">
        <v>35</v>
      </c>
      <c r="G19" s="161"/>
      <c r="H19" s="161"/>
      <c r="I19" s="161"/>
      <c r="J19" s="162"/>
      <c r="N19" s="49">
        <v>15</v>
      </c>
      <c r="O19" s="50">
        <v>0.09</v>
      </c>
      <c r="Q19" s="65"/>
      <c r="R19" s="86"/>
    </row>
    <row r="20" spans="1:19" x14ac:dyDescent="0.25">
      <c r="A20" s="142"/>
      <c r="B20" s="12"/>
      <c r="C20" s="145"/>
      <c r="D20" s="13"/>
      <c r="E20" s="18"/>
      <c r="F20" s="125" t="s">
        <v>27</v>
      </c>
      <c r="G20" s="126"/>
      <c r="H20" s="126"/>
      <c r="I20" s="126"/>
      <c r="J20" s="6"/>
      <c r="K20" s="54"/>
      <c r="L20" s="131" t="s">
        <v>34</v>
      </c>
      <c r="N20" s="49">
        <v>16</v>
      </c>
      <c r="O20" s="50">
        <v>0.1</v>
      </c>
      <c r="S20" s="51"/>
    </row>
    <row r="21" spans="1:19" x14ac:dyDescent="0.25">
      <c r="A21" s="142"/>
      <c r="B21" s="12"/>
      <c r="C21" s="145"/>
      <c r="D21" s="13"/>
      <c r="E21" s="18"/>
      <c r="F21" s="127" t="s">
        <v>26</v>
      </c>
      <c r="G21" s="128"/>
      <c r="H21" s="128"/>
      <c r="I21" s="128"/>
      <c r="J21" s="9"/>
      <c r="K21" s="23"/>
      <c r="L21" s="132"/>
      <c r="N21" s="49">
        <v>17</v>
      </c>
      <c r="O21" s="50">
        <v>0.13</v>
      </c>
      <c r="S21" s="51"/>
    </row>
    <row r="22" spans="1:19" x14ac:dyDescent="0.25">
      <c r="A22" s="142"/>
      <c r="B22" s="12"/>
      <c r="C22" s="145"/>
      <c r="D22" s="13"/>
      <c r="E22" s="18"/>
      <c r="F22" s="129" t="s">
        <v>25</v>
      </c>
      <c r="G22" s="130"/>
      <c r="H22" s="130"/>
      <c r="I22" s="130"/>
      <c r="J22" s="10"/>
      <c r="K22" s="35"/>
      <c r="L22" s="132"/>
      <c r="N22" s="49">
        <v>18</v>
      </c>
      <c r="O22" s="50">
        <v>0.17</v>
      </c>
      <c r="S22" s="51"/>
    </row>
    <row r="23" spans="1:19" x14ac:dyDescent="0.25">
      <c r="A23" s="142"/>
      <c r="B23" s="12"/>
      <c r="C23" s="145"/>
      <c r="D23" s="13"/>
      <c r="E23" s="18"/>
      <c r="F23" s="116" t="s">
        <v>54</v>
      </c>
      <c r="G23" s="117"/>
      <c r="H23" s="117"/>
      <c r="I23" s="118"/>
      <c r="J23" s="11"/>
      <c r="K23" s="35"/>
      <c r="L23" s="132"/>
      <c r="N23" s="49">
        <v>19</v>
      </c>
      <c r="O23" s="50">
        <v>0.23</v>
      </c>
      <c r="S23" s="51"/>
    </row>
    <row r="24" spans="1:19" x14ac:dyDescent="0.25">
      <c r="A24" s="142"/>
      <c r="B24" s="12"/>
      <c r="C24" s="145"/>
      <c r="D24" s="13"/>
      <c r="E24" s="18" t="s">
        <v>33</v>
      </c>
      <c r="F24" s="119" t="s">
        <v>23</v>
      </c>
      <c r="G24" s="120"/>
      <c r="H24" s="120"/>
      <c r="I24" s="121"/>
      <c r="J24" s="24">
        <f>IF(J23=100%,J22*J23,J22*I9)</f>
        <v>0</v>
      </c>
      <c r="K24" s="35"/>
      <c r="L24" s="132"/>
      <c r="N24" s="49" t="s">
        <v>32</v>
      </c>
      <c r="O24" s="50">
        <v>0.4</v>
      </c>
      <c r="S24" s="51"/>
    </row>
    <row r="25" spans="1:19" x14ac:dyDescent="0.25">
      <c r="A25" s="142"/>
      <c r="B25" s="12"/>
      <c r="C25" s="145"/>
      <c r="D25" s="13"/>
      <c r="E25" s="18"/>
      <c r="F25" s="134" t="s">
        <v>22</v>
      </c>
      <c r="G25" s="135"/>
      <c r="H25" s="135"/>
      <c r="I25" s="135"/>
      <c r="J25" s="25">
        <f>IF(F72&gt;=12,"0",F72)</f>
        <v>0</v>
      </c>
      <c r="K25" s="57"/>
      <c r="L25" s="132"/>
      <c r="S25" s="51"/>
    </row>
    <row r="26" spans="1:19" x14ac:dyDescent="0.25">
      <c r="A26" s="142"/>
      <c r="B26" s="12"/>
      <c r="C26" s="145"/>
      <c r="D26" s="13"/>
      <c r="E26" s="18"/>
      <c r="F26" s="134" t="s">
        <v>21</v>
      </c>
      <c r="G26" s="135"/>
      <c r="H26" s="135"/>
      <c r="I26" s="135"/>
      <c r="J26" s="26">
        <f>IF(J20="",0,F76)</f>
        <v>0</v>
      </c>
      <c r="K26" s="58"/>
      <c r="L26" s="132"/>
      <c r="S26" s="51"/>
    </row>
    <row r="27" spans="1:19" x14ac:dyDescent="0.25">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25">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
      <c r="A29" s="142"/>
      <c r="B29" s="12"/>
      <c r="C29" s="145"/>
      <c r="D29" s="13"/>
      <c r="E29" s="18" t="s">
        <v>31</v>
      </c>
      <c r="F29" s="136" t="s">
        <v>17</v>
      </c>
      <c r="G29" s="137"/>
      <c r="H29" s="137"/>
      <c r="I29" s="138"/>
      <c r="J29" s="28">
        <f>(J9*J21)*(J27+J28)</f>
        <v>0</v>
      </c>
      <c r="K29" s="37"/>
      <c r="L29" s="132"/>
      <c r="N29" s="15"/>
      <c r="O29" s="15"/>
      <c r="P29" s="15"/>
      <c r="Q29" s="15"/>
      <c r="R29" s="87"/>
      <c r="S29" s="51"/>
    </row>
    <row r="30" spans="1:19" ht="11.1" customHeight="1" thickBot="1" x14ac:dyDescent="0.3">
      <c r="A30" s="142"/>
      <c r="B30" s="12"/>
      <c r="C30" s="145"/>
      <c r="D30" s="13"/>
      <c r="E30" s="18"/>
      <c r="F30" s="17"/>
      <c r="G30" s="17"/>
      <c r="H30" s="17"/>
      <c r="I30" s="17"/>
      <c r="J30" s="23"/>
      <c r="K30" s="23"/>
      <c r="L30" s="132"/>
      <c r="N30" s="15"/>
      <c r="O30" s="15"/>
      <c r="P30" s="15"/>
      <c r="Q30" s="15"/>
      <c r="R30" s="87"/>
      <c r="S30" s="51"/>
    </row>
    <row r="31" spans="1:19" ht="11.65" customHeight="1" thickBot="1" x14ac:dyDescent="0.3">
      <c r="A31" s="142"/>
      <c r="B31" s="12"/>
      <c r="C31" s="145"/>
      <c r="D31" s="13"/>
      <c r="F31" s="122" t="s">
        <v>28</v>
      </c>
      <c r="G31" s="123"/>
      <c r="H31" s="123"/>
      <c r="I31" s="123"/>
      <c r="J31" s="124"/>
      <c r="K31" s="59"/>
      <c r="L31" s="132"/>
      <c r="S31" s="51"/>
    </row>
    <row r="32" spans="1:19" x14ac:dyDescent="0.25">
      <c r="A32" s="142"/>
      <c r="B32" s="12"/>
      <c r="C32" s="145"/>
      <c r="D32" s="13"/>
      <c r="E32" s="19"/>
      <c r="F32" s="125" t="s">
        <v>27</v>
      </c>
      <c r="G32" s="126"/>
      <c r="H32" s="126"/>
      <c r="I32" s="126"/>
      <c r="J32" s="6"/>
      <c r="K32" s="54"/>
      <c r="L32" s="132"/>
      <c r="S32" s="51"/>
    </row>
    <row r="33" spans="1:19" x14ac:dyDescent="0.25">
      <c r="A33" s="142"/>
      <c r="B33" s="12"/>
      <c r="C33" s="145"/>
      <c r="D33" s="13"/>
      <c r="E33" s="19"/>
      <c r="F33" s="127" t="s">
        <v>26</v>
      </c>
      <c r="G33" s="128"/>
      <c r="H33" s="128"/>
      <c r="I33" s="128"/>
      <c r="J33" s="9"/>
      <c r="K33" s="23"/>
      <c r="L33" s="132"/>
      <c r="S33" s="51"/>
    </row>
    <row r="34" spans="1:19" x14ac:dyDescent="0.25">
      <c r="A34" s="142"/>
      <c r="B34" s="12"/>
      <c r="C34" s="145"/>
      <c r="D34" s="13"/>
      <c r="E34" s="19"/>
      <c r="F34" s="139" t="s">
        <v>55</v>
      </c>
      <c r="G34" s="140"/>
      <c r="H34" s="140"/>
      <c r="I34" s="140"/>
      <c r="J34" s="10"/>
      <c r="K34" s="35"/>
      <c r="L34" s="132"/>
      <c r="S34" s="51"/>
    </row>
    <row r="35" spans="1:19" x14ac:dyDescent="0.25">
      <c r="A35" s="142"/>
      <c r="B35" s="12"/>
      <c r="C35" s="145"/>
      <c r="D35" s="13"/>
      <c r="E35" s="19"/>
      <c r="F35" s="116" t="s">
        <v>56</v>
      </c>
      <c r="G35" s="117"/>
      <c r="H35" s="117"/>
      <c r="I35" s="118"/>
      <c r="J35" s="11"/>
      <c r="K35" s="35"/>
      <c r="L35" s="132"/>
      <c r="S35" s="51"/>
    </row>
    <row r="36" spans="1:19" x14ac:dyDescent="0.25">
      <c r="A36" s="142"/>
      <c r="B36" s="12"/>
      <c r="C36" s="145"/>
      <c r="D36" s="13"/>
      <c r="E36" s="19" t="s">
        <v>30</v>
      </c>
      <c r="F36" s="119" t="s">
        <v>23</v>
      </c>
      <c r="G36" s="120"/>
      <c r="H36" s="120"/>
      <c r="I36" s="121"/>
      <c r="J36" s="24">
        <f>IF(J35=100%,J34*J35,J34*I9)</f>
        <v>0</v>
      </c>
      <c r="K36" s="35"/>
      <c r="L36" s="132"/>
      <c r="S36" s="51"/>
    </row>
    <row r="37" spans="1:19" x14ac:dyDescent="0.25">
      <c r="A37" s="142"/>
      <c r="B37" s="12"/>
      <c r="C37" s="145"/>
      <c r="D37" s="13"/>
      <c r="E37" s="19"/>
      <c r="F37" s="103" t="s">
        <v>22</v>
      </c>
      <c r="G37" s="104"/>
      <c r="H37" s="104"/>
      <c r="I37" s="105"/>
      <c r="J37" s="25">
        <f>IF(F73&gt;=12,"0",F73)</f>
        <v>0</v>
      </c>
      <c r="K37" s="57"/>
      <c r="L37" s="132"/>
      <c r="S37" s="51"/>
    </row>
    <row r="38" spans="1:19" x14ac:dyDescent="0.25">
      <c r="A38" s="142"/>
      <c r="B38" s="12"/>
      <c r="C38" s="145"/>
      <c r="D38" s="13"/>
      <c r="E38" s="19"/>
      <c r="F38" s="103" t="s">
        <v>21</v>
      </c>
      <c r="G38" s="104"/>
      <c r="H38" s="104"/>
      <c r="I38" s="105"/>
      <c r="J38" s="26">
        <f>IF(J32="",0,F77)</f>
        <v>0</v>
      </c>
      <c r="K38" s="58"/>
      <c r="L38" s="132"/>
      <c r="S38" s="51"/>
    </row>
    <row r="39" spans="1:19" x14ac:dyDescent="0.25">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25">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
      <c r="A41" s="142"/>
      <c r="B41" s="12"/>
      <c r="C41" s="145"/>
      <c r="D41" s="13"/>
      <c r="E41" s="18" t="s">
        <v>29</v>
      </c>
      <c r="F41" s="106" t="s">
        <v>17</v>
      </c>
      <c r="G41" s="107"/>
      <c r="H41" s="107"/>
      <c r="I41" s="107"/>
      <c r="J41" s="28">
        <f>(J9*J33)*(J39+J40)</f>
        <v>0</v>
      </c>
      <c r="K41" s="37"/>
      <c r="L41" s="132"/>
      <c r="S41" s="51"/>
    </row>
    <row r="42" spans="1:19" ht="8.65" customHeight="1" thickBot="1" x14ac:dyDescent="0.3">
      <c r="A42" s="142"/>
      <c r="B42" s="12"/>
      <c r="C42" s="145"/>
      <c r="D42" s="13"/>
      <c r="E42" s="18"/>
      <c r="F42" s="17"/>
      <c r="G42" s="17"/>
      <c r="H42" s="17"/>
      <c r="I42" s="17"/>
      <c r="J42" s="23"/>
      <c r="K42" s="23"/>
      <c r="L42" s="132"/>
      <c r="S42" s="51"/>
    </row>
    <row r="43" spans="1:19" ht="12" customHeight="1" thickBot="1" x14ac:dyDescent="0.3">
      <c r="A43" s="142"/>
      <c r="B43" s="12"/>
      <c r="C43" s="145"/>
      <c r="D43" s="13"/>
      <c r="F43" s="122" t="s">
        <v>28</v>
      </c>
      <c r="G43" s="123"/>
      <c r="H43" s="123"/>
      <c r="I43" s="123"/>
      <c r="J43" s="124"/>
      <c r="K43" s="59"/>
      <c r="L43" s="132"/>
      <c r="S43" s="51"/>
    </row>
    <row r="44" spans="1:19" x14ac:dyDescent="0.25">
      <c r="A44" s="142"/>
      <c r="B44" s="12"/>
      <c r="C44" s="145"/>
      <c r="D44" s="13"/>
      <c r="E44" s="19"/>
      <c r="F44" s="125" t="s">
        <v>27</v>
      </c>
      <c r="G44" s="126"/>
      <c r="H44" s="126"/>
      <c r="I44" s="126"/>
      <c r="J44" s="6"/>
      <c r="K44" s="54"/>
      <c r="L44" s="132"/>
      <c r="S44" s="51"/>
    </row>
    <row r="45" spans="1:19" x14ac:dyDescent="0.25">
      <c r="A45" s="142"/>
      <c r="B45" s="12"/>
      <c r="C45" s="145"/>
      <c r="D45" s="13"/>
      <c r="E45" s="19"/>
      <c r="F45" s="127" t="s">
        <v>26</v>
      </c>
      <c r="G45" s="128"/>
      <c r="H45" s="128"/>
      <c r="I45" s="128"/>
      <c r="J45" s="9"/>
      <c r="K45" s="23"/>
      <c r="L45" s="132"/>
      <c r="S45" s="51"/>
    </row>
    <row r="46" spans="1:19" x14ac:dyDescent="0.25">
      <c r="A46" s="142"/>
      <c r="B46" s="12"/>
      <c r="C46" s="145"/>
      <c r="D46" s="13"/>
      <c r="E46" s="19"/>
      <c r="F46" s="129" t="s">
        <v>25</v>
      </c>
      <c r="G46" s="130"/>
      <c r="H46" s="130"/>
      <c r="I46" s="130"/>
      <c r="J46" s="10"/>
      <c r="K46" s="35"/>
      <c r="L46" s="132"/>
      <c r="S46" s="51"/>
    </row>
    <row r="47" spans="1:19" x14ac:dyDescent="0.25">
      <c r="A47" s="142"/>
      <c r="B47" s="12"/>
      <c r="C47" s="145"/>
      <c r="D47" s="13"/>
      <c r="E47" s="19"/>
      <c r="F47" s="116" t="s">
        <v>57</v>
      </c>
      <c r="G47" s="117"/>
      <c r="H47" s="117"/>
      <c r="I47" s="118"/>
      <c r="J47" s="11"/>
      <c r="K47" s="35"/>
      <c r="L47" s="132"/>
      <c r="S47" s="51"/>
    </row>
    <row r="48" spans="1:19" x14ac:dyDescent="0.25">
      <c r="A48" s="142"/>
      <c r="B48" s="12"/>
      <c r="C48" s="145"/>
      <c r="D48" s="13"/>
      <c r="E48" s="19" t="s">
        <v>24</v>
      </c>
      <c r="F48" s="119" t="s">
        <v>23</v>
      </c>
      <c r="G48" s="120"/>
      <c r="H48" s="120"/>
      <c r="I48" s="121"/>
      <c r="J48" s="24">
        <f>IF(J47=100%,J46*J47,J46*I9)</f>
        <v>0</v>
      </c>
      <c r="K48" s="35"/>
      <c r="L48" s="132"/>
      <c r="S48" s="51"/>
    </row>
    <row r="49" spans="1:19" x14ac:dyDescent="0.25">
      <c r="A49" s="142"/>
      <c r="B49" s="12"/>
      <c r="C49" s="145"/>
      <c r="D49" s="13"/>
      <c r="E49" s="19"/>
      <c r="F49" s="103" t="s">
        <v>22</v>
      </c>
      <c r="G49" s="104"/>
      <c r="H49" s="104"/>
      <c r="I49" s="105"/>
      <c r="J49" s="25">
        <f>IF(F74&gt;=12,"0",F74)</f>
        <v>0</v>
      </c>
      <c r="K49" s="57"/>
      <c r="L49" s="132"/>
      <c r="S49" s="51"/>
    </row>
    <row r="50" spans="1:19" x14ac:dyDescent="0.25">
      <c r="A50" s="142"/>
      <c r="B50" s="12"/>
      <c r="C50" s="145"/>
      <c r="D50" s="13"/>
      <c r="E50" s="19"/>
      <c r="F50" s="103" t="s">
        <v>21</v>
      </c>
      <c r="G50" s="104"/>
      <c r="H50" s="104"/>
      <c r="I50" s="105"/>
      <c r="J50" s="26">
        <f>IF(J44="",0,F78)</f>
        <v>0</v>
      </c>
      <c r="K50" s="58"/>
      <c r="L50" s="132"/>
      <c r="S50" s="51"/>
    </row>
    <row r="51" spans="1:19" x14ac:dyDescent="0.25">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25">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
      <c r="A53" s="142"/>
      <c r="B53" s="12"/>
      <c r="C53" s="145"/>
      <c r="D53" s="13"/>
      <c r="E53" s="18" t="s">
        <v>18</v>
      </c>
      <c r="F53" s="106" t="s">
        <v>17</v>
      </c>
      <c r="G53" s="107"/>
      <c r="H53" s="107"/>
      <c r="I53" s="107"/>
      <c r="J53" s="28">
        <f>(J9*J45)*(J51+J52)</f>
        <v>0</v>
      </c>
      <c r="K53" s="37"/>
      <c r="L53" s="133"/>
      <c r="S53" s="51"/>
    </row>
    <row r="54" spans="1:19" ht="10.15" customHeight="1" x14ac:dyDescent="0.25">
      <c r="A54" s="142"/>
      <c r="B54" s="12"/>
      <c r="C54" s="145"/>
      <c r="D54" s="13"/>
      <c r="E54" s="20"/>
      <c r="F54" s="29"/>
      <c r="G54" s="29"/>
      <c r="H54" s="29"/>
      <c r="I54" s="30"/>
      <c r="J54" s="34"/>
      <c r="K54" s="35"/>
    </row>
    <row r="55" spans="1:19" ht="9" customHeight="1" thickBot="1" x14ac:dyDescent="0.3">
      <c r="A55" s="142"/>
      <c r="B55" s="12"/>
      <c r="C55" s="145"/>
      <c r="D55" s="13"/>
      <c r="E55" s="18"/>
      <c r="F55" s="17"/>
      <c r="G55" s="17"/>
      <c r="H55" s="17"/>
      <c r="J55" s="35"/>
      <c r="K55" s="35"/>
    </row>
    <row r="56" spans="1:19" ht="15.75" thickBot="1" x14ac:dyDescent="0.3">
      <c r="A56" s="142"/>
      <c r="B56" s="12"/>
      <c r="C56" s="145"/>
      <c r="D56" s="13"/>
      <c r="E56" s="18" t="s">
        <v>16</v>
      </c>
      <c r="F56" s="91" t="s">
        <v>58</v>
      </c>
      <c r="G56" s="92"/>
      <c r="H56" s="92"/>
      <c r="I56" s="31"/>
      <c r="J56" s="36">
        <f>J29+J41+J53</f>
        <v>0</v>
      </c>
      <c r="K56" s="37"/>
    </row>
    <row r="57" spans="1:19" ht="9.4" customHeight="1" thickBot="1" x14ac:dyDescent="0.3">
      <c r="A57" s="142"/>
      <c r="B57" s="12"/>
      <c r="C57" s="145"/>
      <c r="D57" s="13"/>
      <c r="E57" s="18"/>
      <c r="F57" s="32"/>
      <c r="G57" s="32"/>
      <c r="H57" s="32"/>
      <c r="J57" s="37"/>
      <c r="K57" s="37"/>
    </row>
    <row r="58" spans="1:19" x14ac:dyDescent="0.25">
      <c r="A58" s="142"/>
      <c r="B58" s="12"/>
      <c r="C58" s="145"/>
      <c r="D58" s="13"/>
      <c r="E58" s="18" t="s">
        <v>15</v>
      </c>
      <c r="F58" s="93" t="s">
        <v>14</v>
      </c>
      <c r="G58" s="94"/>
      <c r="H58" s="94"/>
      <c r="I58" s="95"/>
      <c r="J58" s="38"/>
      <c r="K58" s="35"/>
    </row>
    <row r="59" spans="1:19" ht="15.75" thickBot="1" x14ac:dyDescent="0.3">
      <c r="A59" s="142"/>
      <c r="B59" s="12"/>
      <c r="C59" s="145"/>
      <c r="D59" s="13"/>
      <c r="E59" s="18" t="s">
        <v>13</v>
      </c>
      <c r="F59" s="96" t="s">
        <v>59</v>
      </c>
      <c r="G59" s="97"/>
      <c r="H59" s="97"/>
      <c r="I59" s="98"/>
      <c r="J59" s="39">
        <f>J17-(J24+J36+J48)</f>
        <v>0</v>
      </c>
      <c r="K59" s="35"/>
    </row>
    <row r="60" spans="1:19" ht="8.65" customHeight="1" thickBot="1" x14ac:dyDescent="0.3">
      <c r="A60" s="142"/>
      <c r="B60" s="12"/>
      <c r="C60" s="145"/>
      <c r="D60" s="13"/>
      <c r="E60" s="18"/>
      <c r="F60" s="33"/>
      <c r="G60" s="17"/>
      <c r="H60" s="17"/>
      <c r="I60" s="17"/>
      <c r="J60" s="37"/>
      <c r="K60" s="35"/>
    </row>
    <row r="61" spans="1:19" x14ac:dyDescent="0.25">
      <c r="A61" s="142"/>
      <c r="B61" s="12"/>
      <c r="C61" s="145"/>
      <c r="D61" s="13"/>
      <c r="E61" s="18" t="s">
        <v>11</v>
      </c>
      <c r="F61" s="99" t="s">
        <v>12</v>
      </c>
      <c r="G61" s="100"/>
      <c r="H61" s="100"/>
      <c r="I61" s="100"/>
      <c r="J61" s="40">
        <f>IF(J13="",0,J62)</f>
        <v>0</v>
      </c>
      <c r="K61" s="35"/>
    </row>
    <row r="62" spans="1:19" ht="14.85" hidden="1" customHeight="1" outlineLevel="1" thickBot="1" x14ac:dyDescent="0.3">
      <c r="A62" s="142"/>
      <c r="B62" s="12"/>
      <c r="C62" s="145"/>
      <c r="D62" s="13"/>
      <c r="E62" s="18"/>
      <c r="F62" s="101" t="s">
        <v>12</v>
      </c>
      <c r="G62" s="102"/>
      <c r="H62" s="102"/>
      <c r="I62" s="102"/>
      <c r="J62" s="67">
        <f>IF(J13&lt;J74,J63,J64)</f>
        <v>0.23599999999999999</v>
      </c>
      <c r="K62" s="35"/>
    </row>
    <row r="63" spans="1:19" ht="14.85" hidden="1" customHeight="1" outlineLevel="1" x14ac:dyDescent="0.25">
      <c r="A63" s="142"/>
      <c r="B63" s="12"/>
      <c r="C63" s="145"/>
      <c r="D63" s="13"/>
      <c r="E63" s="18"/>
      <c r="F63" s="101" t="s">
        <v>62</v>
      </c>
      <c r="G63" s="102"/>
      <c r="H63" s="102"/>
      <c r="I63" s="102"/>
      <c r="J63" s="68">
        <v>0.23599999999999999</v>
      </c>
      <c r="K63" s="23"/>
    </row>
    <row r="64" spans="1:19" ht="15" hidden="1" customHeight="1" outlineLevel="1" thickBot="1" x14ac:dyDescent="0.3">
      <c r="A64" s="142"/>
      <c r="B64" s="12"/>
      <c r="C64" s="145"/>
      <c r="D64" s="13"/>
      <c r="E64" s="18"/>
      <c r="F64" s="108" t="s">
        <v>63</v>
      </c>
      <c r="G64" s="109"/>
      <c r="H64" s="109"/>
      <c r="I64" s="109"/>
      <c r="J64" s="69">
        <v>0.3</v>
      </c>
      <c r="K64" s="23"/>
    </row>
    <row r="65" spans="1:18" ht="9.4" customHeight="1" collapsed="1" thickBot="1" x14ac:dyDescent="0.3">
      <c r="A65" s="142"/>
      <c r="B65" s="12"/>
      <c r="C65" s="145"/>
      <c r="D65" s="13"/>
    </row>
    <row r="66" spans="1:18" ht="15.75" thickBot="1" x14ac:dyDescent="0.3">
      <c r="A66" s="142"/>
      <c r="B66" s="12"/>
      <c r="C66" s="145"/>
      <c r="D66" s="13"/>
      <c r="E66" s="15"/>
      <c r="F66" s="110" t="s">
        <v>10</v>
      </c>
      <c r="G66" s="111"/>
      <c r="H66" s="111"/>
      <c r="I66" s="112"/>
      <c r="J66" s="41">
        <f>J56*J62</f>
        <v>0</v>
      </c>
      <c r="K66" s="37"/>
      <c r="N66" s="60"/>
    </row>
    <row r="67" spans="1:18" ht="11.1" customHeight="1" thickBot="1" x14ac:dyDescent="0.3">
      <c r="A67" s="142"/>
      <c r="B67" s="12"/>
      <c r="C67" s="145"/>
      <c r="D67" s="13"/>
      <c r="J67" s="35"/>
      <c r="K67" s="35"/>
    </row>
    <row r="68" spans="1:18" ht="15.75" thickBot="1" x14ac:dyDescent="0.3">
      <c r="A68" s="142"/>
      <c r="B68" s="12"/>
      <c r="C68" s="145"/>
      <c r="D68" s="13"/>
      <c r="E68" s="15"/>
      <c r="F68" s="113" t="s">
        <v>9</v>
      </c>
      <c r="G68" s="114"/>
      <c r="H68" s="114"/>
      <c r="I68" s="115"/>
      <c r="J68" s="36">
        <f>IF(J59&lt;0,0,J59*J62)</f>
        <v>0</v>
      </c>
      <c r="K68" s="37"/>
    </row>
    <row r="69" spans="1:18" ht="7.15" customHeight="1" x14ac:dyDescent="0.25">
      <c r="A69" s="142"/>
      <c r="B69" s="12"/>
      <c r="C69" s="145"/>
      <c r="D69" s="13"/>
      <c r="E69" s="21"/>
      <c r="F69" s="21"/>
      <c r="G69" s="21"/>
      <c r="H69" s="21"/>
      <c r="I69" s="21"/>
      <c r="J69" s="35"/>
      <c r="K69" s="35"/>
    </row>
    <row r="70" spans="1:18" ht="108" customHeight="1" x14ac:dyDescent="0.25">
      <c r="A70" s="143"/>
      <c r="B70" s="12"/>
      <c r="C70" s="146"/>
      <c r="D70" s="14"/>
      <c r="E70" s="88" t="s">
        <v>61</v>
      </c>
      <c r="F70" s="89"/>
      <c r="G70" s="89"/>
      <c r="H70" s="89"/>
      <c r="I70" s="89"/>
      <c r="J70" s="90"/>
      <c r="K70" s="61"/>
      <c r="N70" s="15"/>
      <c r="O70" s="15"/>
      <c r="P70" s="15"/>
      <c r="Q70" s="15"/>
      <c r="R70" s="87"/>
    </row>
    <row r="71" spans="1:18" x14ac:dyDescent="0.25">
      <c r="F71" s="17"/>
      <c r="G71" s="17"/>
      <c r="H71" s="17"/>
      <c r="I71" s="17"/>
      <c r="J71" s="17"/>
      <c r="K71" s="17"/>
    </row>
    <row r="72" spans="1:18" hidden="1" outlineLevel="1" x14ac:dyDescent="0.25">
      <c r="A72" s="70"/>
      <c r="B72" s="70"/>
      <c r="C72" s="70"/>
      <c r="D72" s="70"/>
      <c r="E72" s="71"/>
      <c r="F72" s="72">
        <f>DATEDIF(J20,J13,"M")</f>
        <v>0</v>
      </c>
      <c r="G72" s="70" t="s">
        <v>8</v>
      </c>
      <c r="H72" s="70"/>
      <c r="I72" s="70"/>
      <c r="J72" s="73" t="s">
        <v>3</v>
      </c>
    </row>
    <row r="73" spans="1:18" hidden="1" outlineLevel="1" x14ac:dyDescent="0.25">
      <c r="A73" s="70"/>
      <c r="B73" s="70"/>
      <c r="C73" s="70"/>
      <c r="D73" s="70"/>
      <c r="E73" s="71"/>
      <c r="F73" s="72">
        <f>DATEDIF(J32,J13,"m")</f>
        <v>0</v>
      </c>
      <c r="G73" s="70" t="s">
        <v>7</v>
      </c>
      <c r="H73" s="70"/>
      <c r="I73" s="70"/>
      <c r="J73" s="74" t="s">
        <v>6</v>
      </c>
    </row>
    <row r="74" spans="1:18" hidden="1" outlineLevel="1" x14ac:dyDescent="0.25">
      <c r="A74" s="70"/>
      <c r="B74" s="70"/>
      <c r="C74" s="70"/>
      <c r="D74" s="70"/>
      <c r="E74" s="71"/>
      <c r="F74" s="72">
        <f>DATEDIF(J44,J13,"M")</f>
        <v>0</v>
      </c>
      <c r="G74" s="70" t="s">
        <v>5</v>
      </c>
      <c r="H74" s="70"/>
      <c r="I74" s="70"/>
      <c r="J74" s="75">
        <v>44682</v>
      </c>
    </row>
    <row r="75" spans="1:18" hidden="1" outlineLevel="1" x14ac:dyDescent="0.25">
      <c r="A75" s="70"/>
      <c r="B75" s="70"/>
      <c r="C75" s="70"/>
      <c r="D75" s="70"/>
      <c r="E75" s="71"/>
      <c r="F75" s="70"/>
      <c r="G75" s="70"/>
      <c r="H75" s="70"/>
      <c r="I75" s="70"/>
      <c r="J75" s="70"/>
    </row>
    <row r="76" spans="1:18" hidden="1" outlineLevel="1" x14ac:dyDescent="0.25">
      <c r="A76" s="70"/>
      <c r="B76" s="70"/>
      <c r="C76" s="70"/>
      <c r="D76" s="70"/>
      <c r="E76" s="71"/>
      <c r="F76" s="72">
        <f>DATEDIF(J20,J13,"Y")</f>
        <v>0</v>
      </c>
      <c r="G76" s="70" t="s">
        <v>4</v>
      </c>
      <c r="H76" s="70"/>
      <c r="I76" s="70"/>
      <c r="J76" s="73" t="s">
        <v>3</v>
      </c>
    </row>
    <row r="77" spans="1:18" hidden="1" outlineLevel="1" x14ac:dyDescent="0.25">
      <c r="A77" s="70"/>
      <c r="B77" s="70"/>
      <c r="C77" s="70"/>
      <c r="D77" s="70"/>
      <c r="E77" s="71"/>
      <c r="F77" s="72">
        <f>DATEDIF(J32,J13,"Y")</f>
        <v>0</v>
      </c>
      <c r="G77" s="70" t="s">
        <v>2</v>
      </c>
      <c r="H77" s="70"/>
      <c r="I77" s="70"/>
      <c r="J77" s="74" t="s">
        <v>1</v>
      </c>
    </row>
    <row r="78" spans="1:18" hidden="1" outlineLevel="1" x14ac:dyDescent="0.25">
      <c r="A78" s="70"/>
      <c r="B78" s="70"/>
      <c r="C78" s="70"/>
      <c r="D78" s="70"/>
      <c r="E78" s="71"/>
      <c r="F78" s="72">
        <f>DATEDIF(J44,J13,"Y")</f>
        <v>0</v>
      </c>
      <c r="G78" s="70" t="s">
        <v>0</v>
      </c>
      <c r="H78" s="70"/>
      <c r="I78" s="70"/>
      <c r="J78" s="75">
        <v>44510</v>
      </c>
    </row>
    <row r="79" spans="1:18" collapsed="1" x14ac:dyDescent="0.25">
      <c r="E79" s="15"/>
      <c r="J79" s="54"/>
    </row>
    <row r="80" spans="1:18" x14ac:dyDescent="0.25">
      <c r="E80" s="15"/>
    </row>
    <row r="81" spans="5:18" x14ac:dyDescent="0.25">
      <c r="E81" s="15"/>
    </row>
    <row r="82" spans="5:18" x14ac:dyDescent="0.25">
      <c r="E82" s="15"/>
    </row>
    <row r="83" spans="5:18" x14ac:dyDescent="0.25">
      <c r="E83" s="15"/>
    </row>
    <row r="84" spans="5:18" x14ac:dyDescent="0.25">
      <c r="E84" s="15"/>
    </row>
    <row r="85" spans="5:18" x14ac:dyDescent="0.25">
      <c r="E85" s="15"/>
    </row>
    <row r="86" spans="5:18" x14ac:dyDescent="0.25">
      <c r="E86" s="15"/>
    </row>
    <row r="87" spans="5:18" x14ac:dyDescent="0.25">
      <c r="E87" s="15"/>
    </row>
    <row r="88" spans="5:18" x14ac:dyDescent="0.25">
      <c r="E88" s="15"/>
    </row>
    <row r="89" spans="5:18" x14ac:dyDescent="0.25">
      <c r="E89" s="15"/>
    </row>
    <row r="90" spans="5:18" x14ac:dyDescent="0.25">
      <c r="E90" s="15"/>
    </row>
    <row r="91" spans="5:18" x14ac:dyDescent="0.25">
      <c r="E91" s="15"/>
    </row>
    <row r="92" spans="5:18" x14ac:dyDescent="0.25">
      <c r="E92" s="15"/>
    </row>
    <row r="93" spans="5:18" x14ac:dyDescent="0.25">
      <c r="E93" s="15"/>
      <c r="N93" s="15"/>
      <c r="O93" s="15"/>
      <c r="P93" s="15"/>
      <c r="Q93" s="15"/>
      <c r="R93" s="87"/>
    </row>
    <row r="94" spans="5:18" x14ac:dyDescent="0.25">
      <c r="E94" s="15"/>
      <c r="N94" s="15"/>
      <c r="O94" s="15"/>
      <c r="P94" s="15"/>
      <c r="Q94" s="15"/>
      <c r="R94" s="87"/>
    </row>
    <row r="95" spans="5:18" x14ac:dyDescent="0.25">
      <c r="E95" s="15"/>
      <c r="N95" s="15"/>
      <c r="O95" s="15"/>
      <c r="P95" s="15"/>
      <c r="Q95" s="15"/>
      <c r="R95" s="87"/>
    </row>
    <row r="96" spans="5:18" x14ac:dyDescent="0.25">
      <c r="E96" s="15"/>
      <c r="N96" s="15"/>
      <c r="O96" s="15"/>
      <c r="P96" s="15"/>
      <c r="Q96" s="15"/>
      <c r="R96" s="87"/>
    </row>
    <row r="97" spans="18:18" s="15" customFormat="1" x14ac:dyDescent="0.25">
      <c r="R97" s="87"/>
    </row>
    <row r="98" spans="18:18" s="15" customFormat="1" x14ac:dyDescent="0.25">
      <c r="R98" s="87"/>
    </row>
  </sheetData>
  <sheetProtection algorithmName="SHA-512" hashValue="aaiBU0QEtUMNXw7XFhxX3k9kCAfVpCmag5mey0AXxCIlO0hpDpIK5Yvxu3HGwJn+Hx+AR1NHsIOA97msn+OA2A==" saltValue="qLLpQZt3CC1fUZLCkpAo4Q==" spinCount="100000" sheet="1" objects="1" scenarios="1" selectLockedCells="1"/>
  <mergeCells count="60">
    <mergeCell ref="F64:I64"/>
    <mergeCell ref="F66:I66"/>
    <mergeCell ref="F68:I68"/>
    <mergeCell ref="E70:J70"/>
    <mergeCell ref="F56:H56"/>
    <mergeCell ref="F58:I58"/>
    <mergeCell ref="F59:I59"/>
    <mergeCell ref="F61:I61"/>
    <mergeCell ref="F62:I62"/>
    <mergeCell ref="F63:I63"/>
    <mergeCell ref="F53:I53"/>
    <mergeCell ref="F41:I41"/>
    <mergeCell ref="F43:J43"/>
    <mergeCell ref="F44:I44"/>
    <mergeCell ref="F45:I45"/>
    <mergeCell ref="F46:I46"/>
    <mergeCell ref="F47:I47"/>
    <mergeCell ref="F48:I48"/>
    <mergeCell ref="F49:I49"/>
    <mergeCell ref="F50:I50"/>
    <mergeCell ref="F51:I51"/>
    <mergeCell ref="F52:I52"/>
    <mergeCell ref="L20:L53"/>
    <mergeCell ref="F21:I21"/>
    <mergeCell ref="F22:I22"/>
    <mergeCell ref="F23:I23"/>
    <mergeCell ref="F24:I24"/>
    <mergeCell ref="F25:I25"/>
    <mergeCell ref="F26:I26"/>
    <mergeCell ref="F27:I27"/>
    <mergeCell ref="F40:I40"/>
    <mergeCell ref="F28:I28"/>
    <mergeCell ref="F29:I29"/>
    <mergeCell ref="F31:J31"/>
    <mergeCell ref="F32:I32"/>
    <mergeCell ref="F33:I33"/>
    <mergeCell ref="F34:I34"/>
    <mergeCell ref="F35:I35"/>
    <mergeCell ref="A9:A70"/>
    <mergeCell ref="C9:C70"/>
    <mergeCell ref="F9:H9"/>
    <mergeCell ref="F10:H10"/>
    <mergeCell ref="F11:H11"/>
    <mergeCell ref="F13:I13"/>
    <mergeCell ref="F14:I14"/>
    <mergeCell ref="F16:I16"/>
    <mergeCell ref="F17:I17"/>
    <mergeCell ref="F18:J18"/>
    <mergeCell ref="F19:J19"/>
    <mergeCell ref="F20:I20"/>
    <mergeCell ref="F36:I36"/>
    <mergeCell ref="F37:I37"/>
    <mergeCell ref="F38:I38"/>
    <mergeCell ref="F39:I39"/>
    <mergeCell ref="E1:J1"/>
    <mergeCell ref="E3:J3"/>
    <mergeCell ref="E5:H5"/>
    <mergeCell ref="I5:J5"/>
    <mergeCell ref="F7:H7"/>
    <mergeCell ref="I7:J7"/>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formula1>44509</formula1>
    </dataValidation>
  </dataValidations>
  <printOptions horizontalCentered="1"/>
  <pageMargins left="0.51181102362204722" right="0.70866141732283472" top="0.31496062992125984" bottom="0.31496062992125984" header="0.31496062992125984" footer="0.31496062992125984"/>
  <pageSetup paperSize="9" scale="80"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S98"/>
  <sheetViews>
    <sheetView showGridLines="0" tabSelected="1" topLeftCell="A4" zoomScaleNormal="100" workbookViewId="0">
      <selection activeCell="I5" sqref="I5:J5"/>
    </sheetView>
  </sheetViews>
  <sheetFormatPr baseColWidth="10" defaultColWidth="11.42578125" defaultRowHeight="15" outlineLevelRow="1" outlineLevelCol="1" x14ac:dyDescent="0.25"/>
  <cols>
    <col min="1" max="1" width="6.7109375" style="15" customWidth="1"/>
    <col min="2" max="2" width="2.140625" style="15" customWidth="1"/>
    <col min="3" max="3" width="6.7109375" style="15" customWidth="1"/>
    <col min="4" max="4" width="3.7109375" style="15" customWidth="1"/>
    <col min="5" max="5" width="2.42578125" style="16" customWidth="1"/>
    <col min="6" max="7" width="11.28515625" style="15" customWidth="1"/>
    <col min="8" max="8" width="17.42578125" style="15" customWidth="1"/>
    <col min="9" max="9" width="11.28515625" style="15" customWidth="1"/>
    <col min="10" max="10" width="22.140625" style="15" customWidth="1"/>
    <col min="11" max="11" width="2" style="15" customWidth="1"/>
    <col min="12" max="12" width="6" style="15" customWidth="1"/>
    <col min="13" max="13" width="11.140625" style="15" customWidth="1"/>
    <col min="14" max="14" width="18.28515625" style="44" hidden="1" customWidth="1" outlineLevel="1"/>
    <col min="15" max="15" width="8.7109375" style="44" hidden="1" customWidth="1" outlineLevel="1"/>
    <col min="16" max="16" width="7.7109375" style="44" hidden="1" customWidth="1" outlineLevel="1"/>
    <col min="17" max="17" width="17.28515625" style="44" hidden="1" customWidth="1" outlineLevel="1"/>
    <col min="18" max="18" width="12.42578125" style="76" hidden="1" customWidth="1" outlineLevel="1"/>
    <col min="19" max="19" width="10.42578125" style="15" customWidth="1" collapsed="1"/>
    <col min="20" max="27" width="11.42578125" style="15" customWidth="1"/>
    <col min="28" max="16384" width="11.42578125" style="15"/>
  </cols>
  <sheetData>
    <row r="1" spans="1:19" ht="21" customHeight="1" x14ac:dyDescent="0.25">
      <c r="B1" s="12"/>
      <c r="D1" s="13"/>
      <c r="E1" s="163" t="s">
        <v>52</v>
      </c>
      <c r="F1" s="164"/>
      <c r="G1" s="164"/>
      <c r="H1" s="164"/>
      <c r="I1" s="164"/>
      <c r="J1" s="165"/>
      <c r="K1" s="42"/>
      <c r="L1" s="43"/>
    </row>
    <row r="2" spans="1:19" ht="8.65" customHeight="1" x14ac:dyDescent="0.25">
      <c r="A2" s="64"/>
      <c r="B2" s="12"/>
      <c r="C2" s="63"/>
      <c r="D2" s="13"/>
    </row>
    <row r="3" spans="1:19" ht="11.65" customHeight="1" x14ac:dyDescent="0.25">
      <c r="A3" s="64"/>
      <c r="B3" s="12"/>
      <c r="C3" s="63"/>
      <c r="D3" s="13"/>
      <c r="E3" s="166" t="s">
        <v>51</v>
      </c>
      <c r="F3" s="167"/>
      <c r="G3" s="167"/>
      <c r="H3" s="167"/>
      <c r="I3" s="167"/>
      <c r="J3" s="168"/>
      <c r="K3" s="16"/>
      <c r="L3" s="45"/>
      <c r="N3" s="46" t="s">
        <v>50</v>
      </c>
      <c r="O3" s="46" t="s">
        <v>49</v>
      </c>
      <c r="Q3" s="46" t="s">
        <v>50</v>
      </c>
      <c r="R3" s="77" t="s">
        <v>49</v>
      </c>
    </row>
    <row r="4" spans="1:19" ht="11.45" customHeight="1" x14ac:dyDescent="0.25">
      <c r="A4" s="64"/>
      <c r="B4" s="12"/>
      <c r="C4" s="63"/>
      <c r="D4" s="13"/>
      <c r="N4" s="47" t="s">
        <v>48</v>
      </c>
      <c r="O4" s="48">
        <v>0.16</v>
      </c>
      <c r="Q4" s="47" t="s">
        <v>47</v>
      </c>
      <c r="R4" s="78">
        <v>0</v>
      </c>
    </row>
    <row r="5" spans="1:19" ht="13.15" customHeight="1" x14ac:dyDescent="0.25">
      <c r="A5" s="64"/>
      <c r="B5" s="12"/>
      <c r="C5" s="63"/>
      <c r="D5" s="13"/>
      <c r="E5" s="169" t="s">
        <v>46</v>
      </c>
      <c r="F5" s="169"/>
      <c r="G5" s="169"/>
      <c r="H5" s="169"/>
      <c r="I5" s="170"/>
      <c r="J5" s="170"/>
      <c r="N5" s="49">
        <v>1</v>
      </c>
      <c r="O5" s="50">
        <v>0.15</v>
      </c>
      <c r="Q5" s="47">
        <v>1</v>
      </c>
      <c r="R5" s="78">
        <f>$O$4*Q5/12</f>
        <v>1.3333333333333334E-2</v>
      </c>
      <c r="S5" s="51"/>
    </row>
    <row r="6" spans="1:19" ht="9.6" customHeight="1" x14ac:dyDescent="0.25">
      <c r="A6" s="64"/>
      <c r="B6" s="12"/>
      <c r="C6" s="63"/>
      <c r="D6" s="13"/>
      <c r="E6" s="17"/>
      <c r="F6" s="17"/>
      <c r="G6" s="17"/>
      <c r="H6" s="17"/>
      <c r="N6" s="49">
        <v>2</v>
      </c>
      <c r="O6" s="50">
        <v>0.15</v>
      </c>
      <c r="Q6" s="47">
        <v>2</v>
      </c>
      <c r="R6" s="78">
        <f t="shared" ref="R6:R15" si="0">$O$4*Q6/12</f>
        <v>2.6666666666666668E-2</v>
      </c>
      <c r="S6" s="51"/>
    </row>
    <row r="7" spans="1:19" ht="13.15" customHeight="1" x14ac:dyDescent="0.25">
      <c r="A7" s="64"/>
      <c r="B7" s="12"/>
      <c r="C7" s="63"/>
      <c r="D7" s="13"/>
      <c r="E7" s="17"/>
      <c r="F7" s="171" t="s">
        <v>45</v>
      </c>
      <c r="G7" s="172"/>
      <c r="H7" s="172"/>
      <c r="I7" s="173" t="s">
        <v>44</v>
      </c>
      <c r="J7" s="174"/>
      <c r="K7" s="52"/>
      <c r="N7" s="49">
        <v>3</v>
      </c>
      <c r="O7" s="50">
        <v>0.15</v>
      </c>
      <c r="Q7" s="47">
        <v>3</v>
      </c>
      <c r="R7" s="78">
        <f t="shared" si="0"/>
        <v>0.04</v>
      </c>
      <c r="S7" s="51"/>
    </row>
    <row r="8" spans="1:19" ht="8.65" customHeight="1" thickBot="1" x14ac:dyDescent="0.3">
      <c r="A8" s="64"/>
      <c r="B8" s="12"/>
      <c r="C8" s="63"/>
      <c r="D8" s="13"/>
      <c r="N8" s="49">
        <v>4</v>
      </c>
      <c r="O8" s="50">
        <v>0.16</v>
      </c>
      <c r="Q8" s="47">
        <v>4</v>
      </c>
      <c r="R8" s="78">
        <f t="shared" si="0"/>
        <v>5.3333333333333337E-2</v>
      </c>
      <c r="S8" s="51"/>
    </row>
    <row r="9" spans="1:19" ht="16.149999999999999" customHeight="1" x14ac:dyDescent="0.25">
      <c r="A9" s="141" t="s">
        <v>67</v>
      </c>
      <c r="B9" s="12"/>
      <c r="C9" s="144" t="s">
        <v>53</v>
      </c>
      <c r="D9" s="13"/>
      <c r="E9" s="18" t="s">
        <v>43</v>
      </c>
      <c r="F9" s="147" t="s">
        <v>42</v>
      </c>
      <c r="G9" s="148"/>
      <c r="H9" s="148"/>
      <c r="I9" s="3">
        <f>IF(J9="",0,J9*I11/J11)</f>
        <v>0</v>
      </c>
      <c r="J9" s="4"/>
      <c r="K9" s="35"/>
      <c r="N9" s="49">
        <v>5</v>
      </c>
      <c r="O9" s="50">
        <v>0.18</v>
      </c>
      <c r="Q9" s="47">
        <v>5</v>
      </c>
      <c r="R9" s="78">
        <f t="shared" si="0"/>
        <v>6.6666666666666666E-2</v>
      </c>
      <c r="S9" s="51"/>
    </row>
    <row r="10" spans="1:19" x14ac:dyDescent="0.25">
      <c r="A10" s="142"/>
      <c r="B10" s="12"/>
      <c r="C10" s="145"/>
      <c r="D10" s="13"/>
      <c r="E10" s="18"/>
      <c r="F10" s="149" t="s">
        <v>41</v>
      </c>
      <c r="G10" s="150"/>
      <c r="H10" s="150"/>
      <c r="I10" s="2">
        <f>IF(J10="",0,J10*I11/J11)</f>
        <v>0</v>
      </c>
      <c r="J10" s="5"/>
      <c r="K10" s="35"/>
      <c r="L10" s="53"/>
      <c r="N10" s="49">
        <v>6</v>
      </c>
      <c r="O10" s="50">
        <v>0.2</v>
      </c>
      <c r="Q10" s="47">
        <v>6</v>
      </c>
      <c r="R10" s="78">
        <f t="shared" si="0"/>
        <v>0.08</v>
      </c>
      <c r="S10" s="51"/>
    </row>
    <row r="11" spans="1:19" ht="15.75" thickBot="1" x14ac:dyDescent="0.3">
      <c r="A11" s="142"/>
      <c r="B11" s="12"/>
      <c r="C11" s="145"/>
      <c r="D11" s="13"/>
      <c r="E11" s="18"/>
      <c r="F11" s="151" t="s">
        <v>40</v>
      </c>
      <c r="G11" s="152"/>
      <c r="H11" s="152"/>
      <c r="I11" s="1">
        <v>1</v>
      </c>
      <c r="J11" s="22">
        <f>J9+J10</f>
        <v>0</v>
      </c>
      <c r="K11" s="35"/>
      <c r="L11" s="53"/>
      <c r="N11" s="49">
        <v>7</v>
      </c>
      <c r="O11" s="50">
        <v>0.22</v>
      </c>
      <c r="Q11" s="47">
        <v>7</v>
      </c>
      <c r="R11" s="78">
        <f t="shared" si="0"/>
        <v>9.3333333333333338E-2</v>
      </c>
      <c r="S11" s="51"/>
    </row>
    <row r="12" spans="1:19" ht="10.15" customHeight="1" thickBot="1" x14ac:dyDescent="0.3">
      <c r="A12" s="142"/>
      <c r="B12" s="12"/>
      <c r="C12" s="145"/>
      <c r="D12" s="13"/>
      <c r="E12" s="18"/>
      <c r="F12" s="17"/>
      <c r="G12" s="17"/>
      <c r="H12" s="17"/>
      <c r="I12" s="17"/>
      <c r="N12" s="49">
        <v>8</v>
      </c>
      <c r="O12" s="50">
        <v>0.23</v>
      </c>
      <c r="Q12" s="47">
        <v>8</v>
      </c>
      <c r="R12" s="78">
        <f t="shared" si="0"/>
        <v>0.10666666666666667</v>
      </c>
      <c r="S12" s="51"/>
    </row>
    <row r="13" spans="1:19" x14ac:dyDescent="0.25">
      <c r="A13" s="142"/>
      <c r="B13" s="12"/>
      <c r="C13" s="145"/>
      <c r="D13" s="13"/>
      <c r="E13" s="18"/>
      <c r="F13" s="153" t="s">
        <v>39</v>
      </c>
      <c r="G13" s="154"/>
      <c r="H13" s="154"/>
      <c r="I13" s="155"/>
      <c r="J13" s="6"/>
      <c r="K13" s="54"/>
      <c r="M13" s="54"/>
      <c r="N13" s="49">
        <v>9</v>
      </c>
      <c r="O13" s="50">
        <v>0.21</v>
      </c>
      <c r="Q13" s="47">
        <v>9</v>
      </c>
      <c r="R13" s="78">
        <f t="shared" si="0"/>
        <v>0.12</v>
      </c>
      <c r="S13" s="51"/>
    </row>
    <row r="14" spans="1:19" ht="15.75" thickBot="1" x14ac:dyDescent="0.3">
      <c r="A14" s="142"/>
      <c r="B14" s="12"/>
      <c r="C14" s="145"/>
      <c r="D14" s="13"/>
      <c r="E14" s="18"/>
      <c r="F14" s="106" t="s">
        <v>60</v>
      </c>
      <c r="G14" s="107"/>
      <c r="H14" s="107"/>
      <c r="I14" s="107"/>
      <c r="J14" s="7"/>
      <c r="K14" s="23"/>
      <c r="N14" s="49">
        <v>10</v>
      </c>
      <c r="O14" s="50">
        <v>0.16</v>
      </c>
      <c r="Q14" s="47">
        <v>10</v>
      </c>
      <c r="R14" s="78">
        <f t="shared" si="0"/>
        <v>0.13333333333333333</v>
      </c>
      <c r="S14" s="51"/>
    </row>
    <row r="15" spans="1:19" ht="11.1" customHeight="1" thickBot="1" x14ac:dyDescent="0.3">
      <c r="A15" s="142"/>
      <c r="B15" s="12"/>
      <c r="C15" s="145"/>
      <c r="D15" s="13"/>
      <c r="E15" s="18"/>
      <c r="F15" s="17"/>
      <c r="G15" s="17"/>
      <c r="H15" s="17"/>
      <c r="I15" s="17"/>
      <c r="J15" s="23"/>
      <c r="K15" s="23"/>
      <c r="N15" s="49">
        <v>11</v>
      </c>
      <c r="O15" s="50">
        <v>0.13</v>
      </c>
      <c r="Q15" s="47">
        <v>11</v>
      </c>
      <c r="R15" s="78">
        <f t="shared" si="0"/>
        <v>0.14666666666666667</v>
      </c>
      <c r="S15" s="51"/>
    </row>
    <row r="16" spans="1:19" x14ac:dyDescent="0.25">
      <c r="A16" s="142"/>
      <c r="B16" s="12"/>
      <c r="C16" s="145"/>
      <c r="D16" s="13"/>
      <c r="E16" s="18" t="s">
        <v>38</v>
      </c>
      <c r="F16" s="156" t="s">
        <v>37</v>
      </c>
      <c r="G16" s="157"/>
      <c r="H16" s="157"/>
      <c r="I16" s="157"/>
      <c r="J16" s="8"/>
      <c r="K16" s="35"/>
      <c r="N16" s="49">
        <v>12</v>
      </c>
      <c r="O16" s="50">
        <v>0.11</v>
      </c>
      <c r="Q16" s="55"/>
      <c r="R16" s="80"/>
    </row>
    <row r="17" spans="1:19" x14ac:dyDescent="0.25">
      <c r="A17" s="142"/>
      <c r="B17" s="12"/>
      <c r="C17" s="145"/>
      <c r="D17" s="13"/>
      <c r="E17" s="18"/>
      <c r="F17" s="158" t="s">
        <v>36</v>
      </c>
      <c r="G17" s="104"/>
      <c r="H17" s="104"/>
      <c r="I17" s="105"/>
      <c r="J17" s="62">
        <f>J16*I9</f>
        <v>0</v>
      </c>
      <c r="K17" s="35"/>
      <c r="N17" s="49">
        <v>13</v>
      </c>
      <c r="O17" s="50">
        <v>0.1</v>
      </c>
    </row>
    <row r="18" spans="1:19" ht="10.15" customHeight="1" thickBot="1" x14ac:dyDescent="0.3">
      <c r="A18" s="142"/>
      <c r="B18" s="12"/>
      <c r="C18" s="145"/>
      <c r="D18" s="13"/>
      <c r="E18" s="18"/>
      <c r="F18" s="159"/>
      <c r="G18" s="159"/>
      <c r="H18" s="159"/>
      <c r="I18" s="159"/>
      <c r="J18" s="159"/>
      <c r="K18" s="35"/>
      <c r="N18" s="49">
        <v>14</v>
      </c>
      <c r="O18" s="50">
        <v>0.1</v>
      </c>
      <c r="Q18" s="65"/>
      <c r="R18" s="81"/>
    </row>
    <row r="19" spans="1:19" ht="12" customHeight="1" thickBot="1" x14ac:dyDescent="0.3">
      <c r="A19" s="142"/>
      <c r="B19" s="12"/>
      <c r="C19" s="145"/>
      <c r="D19" s="13"/>
      <c r="F19" s="160" t="s">
        <v>35</v>
      </c>
      <c r="G19" s="161"/>
      <c r="H19" s="161"/>
      <c r="I19" s="161"/>
      <c r="J19" s="162"/>
      <c r="N19" s="49">
        <v>15</v>
      </c>
      <c r="O19" s="50">
        <v>0.1</v>
      </c>
      <c r="Q19" s="65"/>
      <c r="R19" s="81"/>
    </row>
    <row r="20" spans="1:19" x14ac:dyDescent="0.25">
      <c r="A20" s="142"/>
      <c r="B20" s="12"/>
      <c r="C20" s="145"/>
      <c r="D20" s="13"/>
      <c r="E20" s="18"/>
      <c r="F20" s="125" t="s">
        <v>27</v>
      </c>
      <c r="G20" s="126"/>
      <c r="H20" s="126"/>
      <c r="I20" s="126"/>
      <c r="J20" s="6"/>
      <c r="K20" s="54"/>
      <c r="L20" s="131" t="s">
        <v>34</v>
      </c>
      <c r="N20" s="49">
        <v>16</v>
      </c>
      <c r="O20" s="50">
        <v>0.1</v>
      </c>
      <c r="S20" s="51"/>
    </row>
    <row r="21" spans="1:19" x14ac:dyDescent="0.25">
      <c r="A21" s="142"/>
      <c r="B21" s="12"/>
      <c r="C21" s="145"/>
      <c r="D21" s="13"/>
      <c r="E21" s="18"/>
      <c r="F21" s="127" t="s">
        <v>26</v>
      </c>
      <c r="G21" s="128"/>
      <c r="H21" s="128"/>
      <c r="I21" s="128"/>
      <c r="J21" s="9"/>
      <c r="K21" s="23"/>
      <c r="L21" s="132"/>
      <c r="N21" s="49">
        <v>17</v>
      </c>
      <c r="O21" s="50">
        <v>0.12</v>
      </c>
      <c r="S21" s="51"/>
    </row>
    <row r="22" spans="1:19" x14ac:dyDescent="0.25">
      <c r="A22" s="142"/>
      <c r="B22" s="12"/>
      <c r="C22" s="145"/>
      <c r="D22" s="13"/>
      <c r="E22" s="18"/>
      <c r="F22" s="129" t="s">
        <v>25</v>
      </c>
      <c r="G22" s="130"/>
      <c r="H22" s="130"/>
      <c r="I22" s="130"/>
      <c r="J22" s="10"/>
      <c r="K22" s="35"/>
      <c r="L22" s="132"/>
      <c r="N22" s="49">
        <v>18</v>
      </c>
      <c r="O22" s="50">
        <v>0.16</v>
      </c>
      <c r="S22" s="51"/>
    </row>
    <row r="23" spans="1:19" x14ac:dyDescent="0.25">
      <c r="A23" s="142"/>
      <c r="B23" s="12"/>
      <c r="C23" s="145"/>
      <c r="D23" s="13"/>
      <c r="E23" s="18"/>
      <c r="F23" s="116" t="s">
        <v>54</v>
      </c>
      <c r="G23" s="117"/>
      <c r="H23" s="117"/>
      <c r="I23" s="118"/>
      <c r="J23" s="11"/>
      <c r="K23" s="35"/>
      <c r="L23" s="132"/>
      <c r="N23" s="49">
        <v>19</v>
      </c>
      <c r="O23" s="50">
        <v>0.22</v>
      </c>
      <c r="S23" s="51"/>
    </row>
    <row r="24" spans="1:19" x14ac:dyDescent="0.25">
      <c r="A24" s="142"/>
      <c r="B24" s="12"/>
      <c r="C24" s="145"/>
      <c r="D24" s="13"/>
      <c r="E24" s="18" t="s">
        <v>33</v>
      </c>
      <c r="F24" s="119" t="s">
        <v>23</v>
      </c>
      <c r="G24" s="120"/>
      <c r="H24" s="120"/>
      <c r="I24" s="121"/>
      <c r="J24" s="24">
        <f>IF(J23=100%,J22*J23,J22*I9)</f>
        <v>0</v>
      </c>
      <c r="K24" s="35"/>
      <c r="L24" s="132"/>
      <c r="N24" s="49" t="s">
        <v>32</v>
      </c>
      <c r="O24" s="50">
        <v>0.35</v>
      </c>
      <c r="S24" s="51"/>
    </row>
    <row r="25" spans="1:19" x14ac:dyDescent="0.25">
      <c r="A25" s="142"/>
      <c r="B25" s="12"/>
      <c r="C25" s="145"/>
      <c r="D25" s="13"/>
      <c r="E25" s="18"/>
      <c r="F25" s="134" t="s">
        <v>22</v>
      </c>
      <c r="G25" s="135"/>
      <c r="H25" s="135"/>
      <c r="I25" s="135"/>
      <c r="J25" s="25">
        <f>IF(F72&gt;=12,"0",F72)</f>
        <v>0</v>
      </c>
      <c r="K25" s="57"/>
      <c r="L25" s="132"/>
      <c r="S25" s="51"/>
    </row>
    <row r="26" spans="1:19" x14ac:dyDescent="0.25">
      <c r="A26" s="142"/>
      <c r="B26" s="12"/>
      <c r="C26" s="145"/>
      <c r="D26" s="13"/>
      <c r="E26" s="18"/>
      <c r="F26" s="134" t="s">
        <v>21</v>
      </c>
      <c r="G26" s="135"/>
      <c r="H26" s="135"/>
      <c r="I26" s="135"/>
      <c r="J26" s="26">
        <f>IF(J20="",0,F76)</f>
        <v>0</v>
      </c>
      <c r="K26" s="58"/>
      <c r="L26" s="132"/>
      <c r="S26" s="51"/>
    </row>
    <row r="27" spans="1:19" x14ac:dyDescent="0.25">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25">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
      <c r="A29" s="142"/>
      <c r="B29" s="12"/>
      <c r="C29" s="145"/>
      <c r="D29" s="13"/>
      <c r="E29" s="18" t="s">
        <v>31</v>
      </c>
      <c r="F29" s="136" t="s">
        <v>17</v>
      </c>
      <c r="G29" s="137"/>
      <c r="H29" s="137"/>
      <c r="I29" s="138"/>
      <c r="J29" s="28">
        <f>(J9*J21)*(J27+J28)</f>
        <v>0</v>
      </c>
      <c r="K29" s="37"/>
      <c r="L29" s="132"/>
      <c r="N29" s="15"/>
      <c r="O29" s="15"/>
      <c r="P29" s="15"/>
      <c r="Q29" s="15"/>
      <c r="R29" s="79"/>
      <c r="S29" s="51"/>
    </row>
    <row r="30" spans="1:19" ht="11.1" customHeight="1" thickBot="1" x14ac:dyDescent="0.3">
      <c r="A30" s="142"/>
      <c r="B30" s="12"/>
      <c r="C30" s="145"/>
      <c r="D30" s="13"/>
      <c r="E30" s="18"/>
      <c r="F30" s="17"/>
      <c r="G30" s="17"/>
      <c r="H30" s="17"/>
      <c r="I30" s="17"/>
      <c r="J30" s="23"/>
      <c r="K30" s="23"/>
      <c r="L30" s="132"/>
      <c r="N30" s="15"/>
      <c r="O30" s="15"/>
      <c r="P30" s="15"/>
      <c r="Q30" s="15"/>
      <c r="R30" s="79"/>
      <c r="S30" s="51"/>
    </row>
    <row r="31" spans="1:19" ht="11.65" customHeight="1" thickBot="1" x14ac:dyDescent="0.3">
      <c r="A31" s="142"/>
      <c r="B31" s="12"/>
      <c r="C31" s="145"/>
      <c r="D31" s="13"/>
      <c r="F31" s="122" t="s">
        <v>28</v>
      </c>
      <c r="G31" s="123"/>
      <c r="H31" s="123"/>
      <c r="I31" s="123"/>
      <c r="J31" s="124"/>
      <c r="K31" s="59"/>
      <c r="L31" s="132"/>
      <c r="S31" s="51"/>
    </row>
    <row r="32" spans="1:19" x14ac:dyDescent="0.25">
      <c r="A32" s="142"/>
      <c r="B32" s="12"/>
      <c r="C32" s="145"/>
      <c r="D32" s="13"/>
      <c r="E32" s="19"/>
      <c r="F32" s="125" t="s">
        <v>27</v>
      </c>
      <c r="G32" s="126"/>
      <c r="H32" s="126"/>
      <c r="I32" s="126"/>
      <c r="J32" s="6"/>
      <c r="K32" s="54"/>
      <c r="L32" s="132"/>
      <c r="S32" s="51"/>
    </row>
    <row r="33" spans="1:19" x14ac:dyDescent="0.25">
      <c r="A33" s="142"/>
      <c r="B33" s="12"/>
      <c r="C33" s="145"/>
      <c r="D33" s="13"/>
      <c r="E33" s="19"/>
      <c r="F33" s="127" t="s">
        <v>26</v>
      </c>
      <c r="G33" s="128"/>
      <c r="H33" s="128"/>
      <c r="I33" s="128"/>
      <c r="J33" s="9"/>
      <c r="K33" s="23"/>
      <c r="L33" s="132"/>
      <c r="S33" s="51"/>
    </row>
    <row r="34" spans="1:19" x14ac:dyDescent="0.25">
      <c r="A34" s="142"/>
      <c r="B34" s="12"/>
      <c r="C34" s="145"/>
      <c r="D34" s="13"/>
      <c r="E34" s="19"/>
      <c r="F34" s="139" t="s">
        <v>55</v>
      </c>
      <c r="G34" s="140"/>
      <c r="H34" s="140"/>
      <c r="I34" s="140"/>
      <c r="J34" s="10"/>
      <c r="K34" s="35"/>
      <c r="L34" s="132"/>
      <c r="S34" s="51"/>
    </row>
    <row r="35" spans="1:19" x14ac:dyDescent="0.25">
      <c r="A35" s="142"/>
      <c r="B35" s="12"/>
      <c r="C35" s="145"/>
      <c r="D35" s="13"/>
      <c r="E35" s="19"/>
      <c r="F35" s="116" t="s">
        <v>56</v>
      </c>
      <c r="G35" s="117"/>
      <c r="H35" s="117"/>
      <c r="I35" s="118"/>
      <c r="J35" s="11"/>
      <c r="K35" s="35"/>
      <c r="L35" s="132"/>
      <c r="S35" s="51"/>
    </row>
    <row r="36" spans="1:19" x14ac:dyDescent="0.25">
      <c r="A36" s="142"/>
      <c r="B36" s="12"/>
      <c r="C36" s="145"/>
      <c r="D36" s="13"/>
      <c r="E36" s="19" t="s">
        <v>30</v>
      </c>
      <c r="F36" s="119" t="s">
        <v>23</v>
      </c>
      <c r="G36" s="120"/>
      <c r="H36" s="120"/>
      <c r="I36" s="121"/>
      <c r="J36" s="24">
        <f>IF(J35=100%,J34*J35,J34*I9)</f>
        <v>0</v>
      </c>
      <c r="K36" s="35"/>
      <c r="L36" s="132"/>
      <c r="S36" s="51"/>
    </row>
    <row r="37" spans="1:19" x14ac:dyDescent="0.25">
      <c r="A37" s="142"/>
      <c r="B37" s="12"/>
      <c r="C37" s="145"/>
      <c r="D37" s="13"/>
      <c r="E37" s="19"/>
      <c r="F37" s="103" t="s">
        <v>22</v>
      </c>
      <c r="G37" s="104"/>
      <c r="H37" s="104"/>
      <c r="I37" s="105"/>
      <c r="J37" s="25">
        <f>IF(F73&gt;=12,"0",F73)</f>
        <v>0</v>
      </c>
      <c r="K37" s="57"/>
      <c r="L37" s="132"/>
      <c r="S37" s="51"/>
    </row>
    <row r="38" spans="1:19" x14ac:dyDescent="0.25">
      <c r="A38" s="142"/>
      <c r="B38" s="12"/>
      <c r="C38" s="145"/>
      <c r="D38" s="13"/>
      <c r="E38" s="19"/>
      <c r="F38" s="103" t="s">
        <v>21</v>
      </c>
      <c r="G38" s="104"/>
      <c r="H38" s="104"/>
      <c r="I38" s="105"/>
      <c r="J38" s="26">
        <f>IF(J32="",0,F77)</f>
        <v>0</v>
      </c>
      <c r="K38" s="58"/>
      <c r="L38" s="132"/>
      <c r="S38" s="51"/>
    </row>
    <row r="39" spans="1:19" x14ac:dyDescent="0.25">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25">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
      <c r="A41" s="142"/>
      <c r="B41" s="12"/>
      <c r="C41" s="145"/>
      <c r="D41" s="13"/>
      <c r="E41" s="18" t="s">
        <v>29</v>
      </c>
      <c r="F41" s="106" t="s">
        <v>17</v>
      </c>
      <c r="G41" s="107"/>
      <c r="H41" s="107"/>
      <c r="I41" s="107"/>
      <c r="J41" s="28">
        <f>(J9*J33)*(J39+J40)</f>
        <v>0</v>
      </c>
      <c r="K41" s="37"/>
      <c r="L41" s="132"/>
      <c r="S41" s="51"/>
    </row>
    <row r="42" spans="1:19" ht="8.65" customHeight="1" thickBot="1" x14ac:dyDescent="0.3">
      <c r="A42" s="142"/>
      <c r="B42" s="12"/>
      <c r="C42" s="145"/>
      <c r="D42" s="13"/>
      <c r="E42" s="18"/>
      <c r="F42" s="17"/>
      <c r="G42" s="17"/>
      <c r="H42" s="17"/>
      <c r="I42" s="17"/>
      <c r="J42" s="23"/>
      <c r="K42" s="23"/>
      <c r="L42" s="132"/>
      <c r="S42" s="51"/>
    </row>
    <row r="43" spans="1:19" ht="12" customHeight="1" thickBot="1" x14ac:dyDescent="0.3">
      <c r="A43" s="142"/>
      <c r="B43" s="12"/>
      <c r="C43" s="145"/>
      <c r="D43" s="13"/>
      <c r="F43" s="122" t="s">
        <v>28</v>
      </c>
      <c r="G43" s="123"/>
      <c r="H43" s="123"/>
      <c r="I43" s="123"/>
      <c r="J43" s="124"/>
      <c r="K43" s="59"/>
      <c r="L43" s="132"/>
      <c r="S43" s="51"/>
    </row>
    <row r="44" spans="1:19" x14ac:dyDescent="0.25">
      <c r="A44" s="142"/>
      <c r="B44" s="12"/>
      <c r="C44" s="145"/>
      <c r="D44" s="13"/>
      <c r="E44" s="19"/>
      <c r="F44" s="125" t="s">
        <v>27</v>
      </c>
      <c r="G44" s="126"/>
      <c r="H44" s="126"/>
      <c r="I44" s="126"/>
      <c r="J44" s="6"/>
      <c r="K44" s="54"/>
      <c r="L44" s="132"/>
      <c r="S44" s="51"/>
    </row>
    <row r="45" spans="1:19" x14ac:dyDescent="0.25">
      <c r="A45" s="142"/>
      <c r="B45" s="12"/>
      <c r="C45" s="145"/>
      <c r="D45" s="13"/>
      <c r="E45" s="19"/>
      <c r="F45" s="127" t="s">
        <v>26</v>
      </c>
      <c r="G45" s="128"/>
      <c r="H45" s="128"/>
      <c r="I45" s="128"/>
      <c r="J45" s="9"/>
      <c r="K45" s="23"/>
      <c r="L45" s="132"/>
      <c r="S45" s="51"/>
    </row>
    <row r="46" spans="1:19" x14ac:dyDescent="0.25">
      <c r="A46" s="142"/>
      <c r="B46" s="12"/>
      <c r="C46" s="145"/>
      <c r="D46" s="13"/>
      <c r="E46" s="19"/>
      <c r="F46" s="129" t="s">
        <v>25</v>
      </c>
      <c r="G46" s="130"/>
      <c r="H46" s="130"/>
      <c r="I46" s="130"/>
      <c r="J46" s="10"/>
      <c r="K46" s="35"/>
      <c r="L46" s="132"/>
      <c r="S46" s="51"/>
    </row>
    <row r="47" spans="1:19" x14ac:dyDescent="0.25">
      <c r="A47" s="142"/>
      <c r="B47" s="12"/>
      <c r="C47" s="145"/>
      <c r="D47" s="13"/>
      <c r="E47" s="19"/>
      <c r="F47" s="116" t="s">
        <v>57</v>
      </c>
      <c r="G47" s="117"/>
      <c r="H47" s="117"/>
      <c r="I47" s="118"/>
      <c r="J47" s="11"/>
      <c r="K47" s="35"/>
      <c r="L47" s="132"/>
      <c r="S47" s="51"/>
    </row>
    <row r="48" spans="1:19" x14ac:dyDescent="0.25">
      <c r="A48" s="142"/>
      <c r="B48" s="12"/>
      <c r="C48" s="145"/>
      <c r="D48" s="13"/>
      <c r="E48" s="19" t="s">
        <v>24</v>
      </c>
      <c r="F48" s="119" t="s">
        <v>23</v>
      </c>
      <c r="G48" s="120"/>
      <c r="H48" s="120"/>
      <c r="I48" s="121"/>
      <c r="J48" s="24">
        <f>IF(J47=100%,J46*J47,J46*I9)</f>
        <v>0</v>
      </c>
      <c r="K48" s="35"/>
      <c r="L48" s="132"/>
      <c r="S48" s="51"/>
    </row>
    <row r="49" spans="1:19" x14ac:dyDescent="0.25">
      <c r="A49" s="142"/>
      <c r="B49" s="12"/>
      <c r="C49" s="145"/>
      <c r="D49" s="13"/>
      <c r="E49" s="19"/>
      <c r="F49" s="103" t="s">
        <v>22</v>
      </c>
      <c r="G49" s="104"/>
      <c r="H49" s="104"/>
      <c r="I49" s="105"/>
      <c r="J49" s="25">
        <f>IF(F74&gt;=12,"0",F74)</f>
        <v>0</v>
      </c>
      <c r="K49" s="57"/>
      <c r="L49" s="132"/>
      <c r="S49" s="51"/>
    </row>
    <row r="50" spans="1:19" x14ac:dyDescent="0.25">
      <c r="A50" s="142"/>
      <c r="B50" s="12"/>
      <c r="C50" s="145"/>
      <c r="D50" s="13"/>
      <c r="E50" s="19"/>
      <c r="F50" s="103" t="s">
        <v>21</v>
      </c>
      <c r="G50" s="104"/>
      <c r="H50" s="104"/>
      <c r="I50" s="105"/>
      <c r="J50" s="26">
        <f>IF(J44="",0,F78)</f>
        <v>0</v>
      </c>
      <c r="K50" s="58"/>
      <c r="L50" s="132"/>
      <c r="S50" s="51"/>
    </row>
    <row r="51" spans="1:19" x14ac:dyDescent="0.25">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25">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
      <c r="A53" s="142"/>
      <c r="B53" s="12"/>
      <c r="C53" s="145"/>
      <c r="D53" s="13"/>
      <c r="E53" s="18" t="s">
        <v>18</v>
      </c>
      <c r="F53" s="106" t="s">
        <v>17</v>
      </c>
      <c r="G53" s="107"/>
      <c r="H53" s="107"/>
      <c r="I53" s="107"/>
      <c r="J53" s="28">
        <f>(J9*J45)*(J51+J52)</f>
        <v>0</v>
      </c>
      <c r="K53" s="37"/>
      <c r="L53" s="133"/>
      <c r="S53" s="51"/>
    </row>
    <row r="54" spans="1:19" ht="10.15" customHeight="1" x14ac:dyDescent="0.25">
      <c r="A54" s="142"/>
      <c r="B54" s="12"/>
      <c r="C54" s="145"/>
      <c r="D54" s="13"/>
      <c r="E54" s="20"/>
      <c r="F54" s="29"/>
      <c r="G54" s="29"/>
      <c r="H54" s="29"/>
      <c r="I54" s="30"/>
      <c r="J54" s="34"/>
      <c r="K54" s="35"/>
    </row>
    <row r="55" spans="1:19" ht="9" customHeight="1" thickBot="1" x14ac:dyDescent="0.3">
      <c r="A55" s="142"/>
      <c r="B55" s="12"/>
      <c r="C55" s="145"/>
      <c r="D55" s="13"/>
      <c r="E55" s="18"/>
      <c r="F55" s="17"/>
      <c r="G55" s="17"/>
      <c r="H55" s="17"/>
      <c r="J55" s="35"/>
      <c r="K55" s="35"/>
    </row>
    <row r="56" spans="1:19" ht="15.75" thickBot="1" x14ac:dyDescent="0.3">
      <c r="A56" s="142"/>
      <c r="B56" s="12"/>
      <c r="C56" s="145"/>
      <c r="D56" s="13"/>
      <c r="E56" s="18" t="s">
        <v>16</v>
      </c>
      <c r="F56" s="91" t="s">
        <v>58</v>
      </c>
      <c r="G56" s="92"/>
      <c r="H56" s="92"/>
      <c r="I56" s="31"/>
      <c r="J56" s="36">
        <f>J29+J41+J53</f>
        <v>0</v>
      </c>
      <c r="K56" s="37"/>
    </row>
    <row r="57" spans="1:19" ht="9.4" customHeight="1" thickBot="1" x14ac:dyDescent="0.3">
      <c r="A57" s="142"/>
      <c r="B57" s="12"/>
      <c r="C57" s="145"/>
      <c r="D57" s="13"/>
      <c r="E57" s="18"/>
      <c r="F57" s="32"/>
      <c r="G57" s="32"/>
      <c r="H57" s="32"/>
      <c r="J57" s="37"/>
      <c r="K57" s="37"/>
    </row>
    <row r="58" spans="1:19" x14ac:dyDescent="0.25">
      <c r="A58" s="142"/>
      <c r="B58" s="12"/>
      <c r="C58" s="145"/>
      <c r="D58" s="13"/>
      <c r="E58" s="18" t="s">
        <v>15</v>
      </c>
      <c r="F58" s="93" t="s">
        <v>14</v>
      </c>
      <c r="G58" s="94"/>
      <c r="H58" s="94"/>
      <c r="I58" s="95"/>
      <c r="J58" s="38"/>
      <c r="K58" s="35"/>
    </row>
    <row r="59" spans="1:19" ht="15.75" thickBot="1" x14ac:dyDescent="0.3">
      <c r="A59" s="142"/>
      <c r="B59" s="12"/>
      <c r="C59" s="145"/>
      <c r="D59" s="13"/>
      <c r="E59" s="18" t="s">
        <v>13</v>
      </c>
      <c r="F59" s="96" t="s">
        <v>59</v>
      </c>
      <c r="G59" s="97"/>
      <c r="H59" s="97"/>
      <c r="I59" s="98"/>
      <c r="J59" s="39">
        <f>J17-(J24+J36+J48)</f>
        <v>0</v>
      </c>
      <c r="K59" s="35"/>
    </row>
    <row r="60" spans="1:19" ht="8.65" customHeight="1" thickBot="1" x14ac:dyDescent="0.3">
      <c r="A60" s="142"/>
      <c r="B60" s="12"/>
      <c r="C60" s="145"/>
      <c r="D60" s="13"/>
      <c r="E60" s="18"/>
      <c r="F60" s="33"/>
      <c r="G60" s="17"/>
      <c r="H60" s="17"/>
      <c r="I60" s="17"/>
      <c r="J60" s="37"/>
      <c r="K60" s="35"/>
    </row>
    <row r="61" spans="1:19" x14ac:dyDescent="0.25">
      <c r="A61" s="142"/>
      <c r="B61" s="12"/>
      <c r="C61" s="145"/>
      <c r="D61" s="13"/>
      <c r="E61" s="18" t="s">
        <v>11</v>
      </c>
      <c r="F61" s="99" t="s">
        <v>12</v>
      </c>
      <c r="G61" s="100"/>
      <c r="H61" s="100"/>
      <c r="I61" s="100"/>
      <c r="J61" s="40">
        <f>IF(J13="",0,J62)</f>
        <v>0</v>
      </c>
      <c r="K61" s="35"/>
    </row>
    <row r="62" spans="1:19" ht="14.85" hidden="1" customHeight="1" outlineLevel="1" thickBot="1" x14ac:dyDescent="0.3">
      <c r="A62" s="142"/>
      <c r="B62" s="12"/>
      <c r="C62" s="145"/>
      <c r="D62" s="13"/>
      <c r="E62" s="18"/>
      <c r="F62" s="101" t="s">
        <v>12</v>
      </c>
      <c r="G62" s="102"/>
      <c r="H62" s="102"/>
      <c r="I62" s="102"/>
      <c r="J62" s="67">
        <f>IF(J13&lt;J74,J63,J64)</f>
        <v>0.23599999999999999</v>
      </c>
      <c r="K62" s="35"/>
    </row>
    <row r="63" spans="1:19" ht="14.85" hidden="1" customHeight="1" outlineLevel="1" x14ac:dyDescent="0.25">
      <c r="A63" s="142"/>
      <c r="B63" s="12"/>
      <c r="C63" s="145"/>
      <c r="D63" s="13"/>
      <c r="E63" s="18"/>
      <c r="F63" s="101" t="s">
        <v>62</v>
      </c>
      <c r="G63" s="102"/>
      <c r="H63" s="102"/>
      <c r="I63" s="102"/>
      <c r="J63" s="68">
        <v>0.23599999999999999</v>
      </c>
      <c r="K63" s="23"/>
    </row>
    <row r="64" spans="1:19" ht="15" hidden="1" customHeight="1" outlineLevel="1" thickBot="1" x14ac:dyDescent="0.3">
      <c r="A64" s="142"/>
      <c r="B64" s="12"/>
      <c r="C64" s="145"/>
      <c r="D64" s="13"/>
      <c r="E64" s="18"/>
      <c r="F64" s="108" t="s">
        <v>63</v>
      </c>
      <c r="G64" s="109"/>
      <c r="H64" s="109"/>
      <c r="I64" s="109"/>
      <c r="J64" s="69">
        <v>0.3</v>
      </c>
      <c r="K64" s="23"/>
    </row>
    <row r="65" spans="1:18" ht="9.4" customHeight="1" collapsed="1" thickBot="1" x14ac:dyDescent="0.3">
      <c r="A65" s="142"/>
      <c r="B65" s="12"/>
      <c r="C65" s="145"/>
      <c r="D65" s="13"/>
    </row>
    <row r="66" spans="1:18" ht="15.75" thickBot="1" x14ac:dyDescent="0.3">
      <c r="A66" s="142"/>
      <c r="B66" s="12"/>
      <c r="C66" s="145"/>
      <c r="D66" s="13"/>
      <c r="E66" s="15"/>
      <c r="F66" s="110" t="s">
        <v>10</v>
      </c>
      <c r="G66" s="111"/>
      <c r="H66" s="111"/>
      <c r="I66" s="112"/>
      <c r="J66" s="41">
        <f>J56*J62</f>
        <v>0</v>
      </c>
      <c r="K66" s="37"/>
      <c r="N66" s="60"/>
    </row>
    <row r="67" spans="1:18" ht="11.1" customHeight="1" thickBot="1" x14ac:dyDescent="0.3">
      <c r="A67" s="142"/>
      <c r="B67" s="12"/>
      <c r="C67" s="145"/>
      <c r="D67" s="13"/>
      <c r="J67" s="35"/>
      <c r="K67" s="35"/>
    </row>
    <row r="68" spans="1:18" ht="15.75" thickBot="1" x14ac:dyDescent="0.3">
      <c r="A68" s="142"/>
      <c r="B68" s="12"/>
      <c r="C68" s="145"/>
      <c r="D68" s="13"/>
      <c r="E68" s="15"/>
      <c r="F68" s="113" t="s">
        <v>9</v>
      </c>
      <c r="G68" s="114"/>
      <c r="H68" s="114"/>
      <c r="I68" s="115"/>
      <c r="J68" s="36">
        <f>IF(J59&lt;0,0,J59*J62)</f>
        <v>0</v>
      </c>
      <c r="K68" s="37"/>
    </row>
    <row r="69" spans="1:18" ht="7.15" customHeight="1" x14ac:dyDescent="0.25">
      <c r="A69" s="142"/>
      <c r="B69" s="12"/>
      <c r="C69" s="145"/>
      <c r="D69" s="13"/>
      <c r="E69" s="21"/>
      <c r="F69" s="21"/>
      <c r="G69" s="21"/>
      <c r="H69" s="21"/>
      <c r="I69" s="21"/>
      <c r="J69" s="35"/>
      <c r="K69" s="35"/>
    </row>
    <row r="70" spans="1:18" ht="108" customHeight="1" x14ac:dyDescent="0.25">
      <c r="A70" s="143"/>
      <c r="B70" s="12"/>
      <c r="C70" s="146"/>
      <c r="D70" s="14"/>
      <c r="E70" s="88" t="s">
        <v>66</v>
      </c>
      <c r="F70" s="89"/>
      <c r="G70" s="89"/>
      <c r="H70" s="89"/>
      <c r="I70" s="89"/>
      <c r="J70" s="90"/>
      <c r="K70" s="61"/>
      <c r="N70" s="15"/>
      <c r="O70" s="15"/>
      <c r="P70" s="15"/>
      <c r="Q70" s="15"/>
      <c r="R70" s="79"/>
    </row>
    <row r="71" spans="1:18" x14ac:dyDescent="0.25">
      <c r="F71" s="17"/>
      <c r="G71" s="17"/>
      <c r="H71" s="17"/>
      <c r="I71" s="17"/>
      <c r="J71" s="17"/>
      <c r="K71" s="17"/>
    </row>
    <row r="72" spans="1:18" hidden="1" outlineLevel="1" x14ac:dyDescent="0.25">
      <c r="A72" s="70"/>
      <c r="B72" s="70"/>
      <c r="C72" s="70"/>
      <c r="D72" s="70"/>
      <c r="E72" s="71"/>
      <c r="F72" s="72">
        <f>DATEDIF(J20,J13,"M")</f>
        <v>0</v>
      </c>
      <c r="G72" s="70" t="s">
        <v>8</v>
      </c>
      <c r="H72" s="70"/>
      <c r="I72" s="70"/>
      <c r="J72" s="73" t="s">
        <v>3</v>
      </c>
    </row>
    <row r="73" spans="1:18" hidden="1" outlineLevel="1" x14ac:dyDescent="0.25">
      <c r="A73" s="70"/>
      <c r="B73" s="70"/>
      <c r="C73" s="70"/>
      <c r="D73" s="70"/>
      <c r="E73" s="71"/>
      <c r="F73" s="72">
        <f>DATEDIF(J32,J13,"m")</f>
        <v>0</v>
      </c>
      <c r="G73" s="70" t="s">
        <v>7</v>
      </c>
      <c r="H73" s="70"/>
      <c r="I73" s="70"/>
      <c r="J73" s="74" t="s">
        <v>6</v>
      </c>
    </row>
    <row r="74" spans="1:18" hidden="1" outlineLevel="1" x14ac:dyDescent="0.25">
      <c r="A74" s="70"/>
      <c r="B74" s="70"/>
      <c r="C74" s="70"/>
      <c r="D74" s="70"/>
      <c r="E74" s="71"/>
      <c r="F74" s="72">
        <f>DATEDIF(J44,J13,"M")</f>
        <v>0</v>
      </c>
      <c r="G74" s="70" t="s">
        <v>5</v>
      </c>
      <c r="H74" s="70"/>
      <c r="I74" s="70"/>
      <c r="J74" s="75">
        <v>44682</v>
      </c>
    </row>
    <row r="75" spans="1:18" hidden="1" outlineLevel="1" x14ac:dyDescent="0.25">
      <c r="A75" s="70"/>
      <c r="B75" s="70"/>
      <c r="C75" s="70"/>
      <c r="D75" s="70"/>
      <c r="E75" s="71"/>
      <c r="F75" s="70"/>
      <c r="G75" s="70"/>
      <c r="H75" s="70"/>
      <c r="I75" s="70"/>
      <c r="J75" s="70"/>
    </row>
    <row r="76" spans="1:18" hidden="1" outlineLevel="1" x14ac:dyDescent="0.25">
      <c r="A76" s="70"/>
      <c r="B76" s="70"/>
      <c r="C76" s="70"/>
      <c r="D76" s="70"/>
      <c r="E76" s="71"/>
      <c r="F76" s="72">
        <f>DATEDIF(J20,J13,"Y")</f>
        <v>0</v>
      </c>
      <c r="G76" s="70" t="s">
        <v>4</v>
      </c>
      <c r="H76" s="70"/>
      <c r="I76" s="70"/>
      <c r="J76" s="73" t="s">
        <v>3</v>
      </c>
    </row>
    <row r="77" spans="1:18" hidden="1" outlineLevel="1" x14ac:dyDescent="0.25">
      <c r="A77" s="70"/>
      <c r="B77" s="70"/>
      <c r="C77" s="70"/>
      <c r="D77" s="70"/>
      <c r="E77" s="71"/>
      <c r="F77" s="72">
        <f>DATEDIF(J32,J13,"Y")</f>
        <v>0</v>
      </c>
      <c r="G77" s="70" t="s">
        <v>2</v>
      </c>
      <c r="H77" s="70"/>
      <c r="I77" s="70"/>
      <c r="J77" s="74" t="s">
        <v>1</v>
      </c>
    </row>
    <row r="78" spans="1:18" hidden="1" outlineLevel="1" x14ac:dyDescent="0.25">
      <c r="A78" s="70"/>
      <c r="B78" s="70"/>
      <c r="C78" s="70"/>
      <c r="D78" s="70"/>
      <c r="E78" s="71"/>
      <c r="F78" s="72">
        <f>DATEDIF(J44,J13,"Y")</f>
        <v>0</v>
      </c>
      <c r="G78" s="70" t="s">
        <v>0</v>
      </c>
      <c r="H78" s="70"/>
      <c r="I78" s="70"/>
      <c r="J78" s="75">
        <v>44510</v>
      </c>
    </row>
    <row r="79" spans="1:18" collapsed="1" x14ac:dyDescent="0.25">
      <c r="E79" s="15"/>
      <c r="J79" s="54"/>
    </row>
    <row r="80" spans="1:18" x14ac:dyDescent="0.25">
      <c r="E80" s="15"/>
    </row>
    <row r="81" spans="5:18" x14ac:dyDescent="0.25">
      <c r="E81" s="15"/>
    </row>
    <row r="82" spans="5:18" x14ac:dyDescent="0.25">
      <c r="E82" s="15"/>
    </row>
    <row r="83" spans="5:18" x14ac:dyDescent="0.25">
      <c r="E83" s="15"/>
    </row>
    <row r="84" spans="5:18" x14ac:dyDescent="0.25">
      <c r="E84" s="15"/>
    </row>
    <row r="85" spans="5:18" x14ac:dyDescent="0.25">
      <c r="E85" s="15"/>
    </row>
    <row r="86" spans="5:18" x14ac:dyDescent="0.25">
      <c r="E86" s="15"/>
    </row>
    <row r="87" spans="5:18" x14ac:dyDescent="0.25">
      <c r="E87" s="15"/>
    </row>
    <row r="88" spans="5:18" x14ac:dyDescent="0.25">
      <c r="E88" s="15"/>
    </row>
    <row r="89" spans="5:18" x14ac:dyDescent="0.25">
      <c r="E89" s="15"/>
    </row>
    <row r="90" spans="5:18" x14ac:dyDescent="0.25">
      <c r="E90" s="15"/>
    </row>
    <row r="91" spans="5:18" x14ac:dyDescent="0.25">
      <c r="E91" s="15"/>
    </row>
    <row r="92" spans="5:18" x14ac:dyDescent="0.25">
      <c r="E92" s="15"/>
    </row>
    <row r="93" spans="5:18" x14ac:dyDescent="0.25">
      <c r="E93" s="15"/>
      <c r="N93" s="15"/>
      <c r="O93" s="15"/>
      <c r="P93" s="15"/>
      <c r="Q93" s="15"/>
      <c r="R93" s="79"/>
    </row>
    <row r="94" spans="5:18" x14ac:dyDescent="0.25">
      <c r="E94" s="15"/>
      <c r="N94" s="15"/>
      <c r="O94" s="15"/>
      <c r="P94" s="15"/>
      <c r="Q94" s="15"/>
      <c r="R94" s="79"/>
    </row>
    <row r="95" spans="5:18" x14ac:dyDescent="0.25">
      <c r="E95" s="15"/>
      <c r="N95" s="15"/>
      <c r="O95" s="15"/>
      <c r="P95" s="15"/>
      <c r="Q95" s="15"/>
      <c r="R95" s="79"/>
    </row>
    <row r="96" spans="5:18" x14ac:dyDescent="0.25">
      <c r="E96" s="15"/>
      <c r="N96" s="15"/>
      <c r="O96" s="15"/>
      <c r="P96" s="15"/>
      <c r="Q96" s="15"/>
      <c r="R96" s="79"/>
    </row>
    <row r="97" spans="18:18" s="15" customFormat="1" x14ac:dyDescent="0.25">
      <c r="R97" s="79"/>
    </row>
    <row r="98" spans="18:18" s="15" customFormat="1" x14ac:dyDescent="0.25">
      <c r="R98" s="79"/>
    </row>
  </sheetData>
  <sheetProtection algorithmName="SHA-512" hashValue="zhRUXgkZ5H0um9OT/APh0CJLvUnsoHA1qoxutA7RmtWTV517V+jPku3Wqur+ITP0W5pp7ANLRzfWYM5bWEsVEA==" saltValue="5DqqMXMB464OyzJjFnGbPg==" spinCount="100000" sheet="1" objects="1" scenarios="1" selectLockedCells="1"/>
  <mergeCells count="60">
    <mergeCell ref="F64:I64"/>
    <mergeCell ref="F66:I66"/>
    <mergeCell ref="F68:I68"/>
    <mergeCell ref="E70:J70"/>
    <mergeCell ref="F56:H56"/>
    <mergeCell ref="F58:I58"/>
    <mergeCell ref="F59:I59"/>
    <mergeCell ref="F61:I61"/>
    <mergeCell ref="F62:I62"/>
    <mergeCell ref="F63:I63"/>
    <mergeCell ref="F53:I53"/>
    <mergeCell ref="F41:I41"/>
    <mergeCell ref="F43:J43"/>
    <mergeCell ref="F44:I44"/>
    <mergeCell ref="F45:I45"/>
    <mergeCell ref="F46:I46"/>
    <mergeCell ref="F47:I47"/>
    <mergeCell ref="F48:I48"/>
    <mergeCell ref="F49:I49"/>
    <mergeCell ref="F50:I50"/>
    <mergeCell ref="F51:I51"/>
    <mergeCell ref="F52:I52"/>
    <mergeCell ref="L20:L53"/>
    <mergeCell ref="F21:I21"/>
    <mergeCell ref="F22:I22"/>
    <mergeCell ref="F23:I23"/>
    <mergeCell ref="F24:I24"/>
    <mergeCell ref="F25:I25"/>
    <mergeCell ref="F26:I26"/>
    <mergeCell ref="F27:I27"/>
    <mergeCell ref="F40:I40"/>
    <mergeCell ref="F28:I28"/>
    <mergeCell ref="F29:I29"/>
    <mergeCell ref="F31:J31"/>
    <mergeCell ref="F32:I32"/>
    <mergeCell ref="F33:I33"/>
    <mergeCell ref="F34:I34"/>
    <mergeCell ref="F35:I35"/>
    <mergeCell ref="A9:A70"/>
    <mergeCell ref="C9:C70"/>
    <mergeCell ref="F9:H9"/>
    <mergeCell ref="F10:H10"/>
    <mergeCell ref="F11:H11"/>
    <mergeCell ref="F13:I13"/>
    <mergeCell ref="F14:I14"/>
    <mergeCell ref="F16:I16"/>
    <mergeCell ref="F17:I17"/>
    <mergeCell ref="F18:J18"/>
    <mergeCell ref="F19:J19"/>
    <mergeCell ref="F20:I20"/>
    <mergeCell ref="F36:I36"/>
    <mergeCell ref="F37:I37"/>
    <mergeCell ref="F38:I38"/>
    <mergeCell ref="F39:I39"/>
    <mergeCell ref="E1:J1"/>
    <mergeCell ref="E3:J3"/>
    <mergeCell ref="E5:H5"/>
    <mergeCell ref="I5:J5"/>
    <mergeCell ref="F7:H7"/>
    <mergeCell ref="I7:J7"/>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formula1>44509</formula1>
    </dataValidation>
  </dataValidations>
  <printOptions horizontalCentered="1"/>
  <pageMargins left="0.51181102362204722" right="0.70866141732283472" top="0.31496062992125984" bottom="0.31496062992125984" header="0.31496062992125984" footer="0.31496062992125984"/>
  <pageSetup paperSize="9" scale="80"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TRANSMISSIONS 2022</vt:lpstr>
      <vt:lpstr>TRANSMISSIONS 2023</vt:lpstr>
      <vt:lpstr>TRANSMISSIONS 2024</vt:lpstr>
      <vt:lpstr>TRANSMISSIONS 2025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ester.solano</dc:creator>
  <cp:lastModifiedBy>Miquel Martinez</cp:lastModifiedBy>
  <cp:lastPrinted>2024-09-23T12:54:23Z</cp:lastPrinted>
  <dcterms:created xsi:type="dcterms:W3CDTF">2022-02-18T09:49:12Z</dcterms:created>
  <dcterms:modified xsi:type="dcterms:W3CDTF">2025-01-14T08:00:04Z</dcterms:modified>
</cp:coreProperties>
</file>