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800" windowHeight="11136" activeTab="1"/>
  </bookViews>
  <sheets>
    <sheet name="TRANSMISSIONS 2022" sheetId="2" r:id="rId1"/>
    <sheet name="TRANSMISSIONS 2023" sheetId="1" r:id="rId2"/>
  </sheet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7" i="2"/>
  <c r="I10"/>
  <c r="J11"/>
  <c r="I9" s="1"/>
  <c r="J49"/>
  <c r="J51" s="1"/>
  <c r="J53" s="1"/>
  <c r="J50"/>
  <c r="J52" s="1"/>
  <c r="J62"/>
  <c r="J61" s="1"/>
  <c r="F72"/>
  <c r="J25" s="1"/>
  <c r="J27" s="1"/>
  <c r="F73"/>
  <c r="J37" s="1"/>
  <c r="J39" s="1"/>
  <c r="F74"/>
  <c r="F76"/>
  <c r="J26" s="1"/>
  <c r="J28" s="1"/>
  <c r="F77"/>
  <c r="J38" s="1"/>
  <c r="J40" s="1"/>
  <c r="F78"/>
  <c r="R6" i="1"/>
  <c r="R7"/>
  <c r="R8"/>
  <c r="R9"/>
  <c r="R10"/>
  <c r="R11"/>
  <c r="R12"/>
  <c r="R13"/>
  <c r="R14"/>
  <c r="R15"/>
  <c r="R5"/>
  <c r="F72"/>
  <c r="J25" s="1"/>
  <c r="J27" s="1"/>
  <c r="J62"/>
  <c r="J61" s="1"/>
  <c r="J11"/>
  <c r="F78"/>
  <c r="F77"/>
  <c r="F76"/>
  <c r="J26" s="1"/>
  <c r="J28" s="1"/>
  <c r="F74"/>
  <c r="J49" s="1"/>
  <c r="J51" s="1"/>
  <c r="F73"/>
  <c r="J37" s="1"/>
  <c r="J39" s="1"/>
  <c r="I10"/>
  <c r="I9"/>
  <c r="J17" s="1"/>
  <c r="J38"/>
  <c r="J40" s="1"/>
  <c r="J50"/>
  <c r="J52" s="1"/>
  <c r="J41" i="2" l="1"/>
  <c r="J24"/>
  <c r="J48"/>
  <c r="J36"/>
  <c r="J29"/>
  <c r="J56" s="1"/>
  <c r="J66" s="1"/>
  <c r="J24" i="1"/>
  <c r="J29"/>
  <c r="J53"/>
  <c r="J48"/>
  <c r="J41"/>
  <c r="J36"/>
  <c r="J59" i="2" l="1"/>
  <c r="J68" s="1"/>
  <c r="J56" i="1"/>
  <c r="J66" s="1"/>
  <c r="J59"/>
  <c r="J68" s="1"/>
</calcChain>
</file>

<file path=xl/comments1.xml><?xml version="1.0" encoding="utf-8"?>
<comments xmlns="http://schemas.openxmlformats.org/spreadsheetml/2006/main">
  <authors>
    <author>ester.solano</author>
  </authors>
  <commentList>
    <comment ref="J9" authorId="0">
      <text>
        <r>
          <rPr>
            <sz val="8"/>
            <color indexed="81"/>
            <rFont val="Tahoma"/>
            <family val="2"/>
          </rPr>
          <t>S’ha d’agafar el valor cadastral del sòl que hi hagi fixat per l’Impost sobre Béns Immobles en el moment de l’acreditament.  (Aquest valor el trobareu en el rebut de l’IBI).
Recordeu que el valor cadastral d’un immoble està constituït per la suma del valor cadastral del sòl i el de la construcció. A efectes de càlcul de l’IIVTNU, només es té en compte el valor del sòl.
En cas d’expropiacions, es prendrà com a base de càlcul de la Plusvàlua el valor que si li hagi donat al sòl en l’acte d’expropiació, llevat que el valor cadastral de l’Impost fos inferior, cas en què prevaldrà aquest últim.</t>
        </r>
      </text>
    </comment>
    <comment ref="J13" authorId="0">
      <text>
        <r>
          <rPr>
            <sz val="8"/>
            <color indexed="8"/>
            <rFont val="Tahoma"/>
            <family val="2"/>
          </rPr>
          <t xml:space="preserve">És la data en que es transmet el bé, el dret real o la data de constitució del dret real.
</t>
        </r>
        <r>
          <rPr>
            <sz val="8"/>
            <color indexed="8"/>
            <rFont val="Tahoma"/>
            <family val="2"/>
          </rPr>
          <t xml:space="preserve">
</t>
        </r>
        <r>
          <rPr>
            <sz val="8"/>
            <color indexed="8"/>
            <rFont val="Tahoma"/>
            <family val="2"/>
          </rPr>
          <t xml:space="preserve">Quan es tracti d'una herència la data a indicar és la data de la mort del causant i no la data d'acceptació d'herència.
</t>
        </r>
        <r>
          <rPr>
            <sz val="8"/>
            <color indexed="8"/>
            <rFont val="Tahoma"/>
            <family val="2"/>
          </rPr>
          <t xml:space="preserve">
</t>
        </r>
        <r>
          <rPr>
            <sz val="8"/>
            <color indexed="8"/>
            <rFont val="Tahoma"/>
            <family val="2"/>
          </rPr>
          <t>En la resta de supòsits és la data en que es signa l'operació davant Notari: Compravenda, donació, cessió, permuta...</t>
        </r>
      </text>
    </comment>
    <comment ref="J20" author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23" authorId="0">
      <text>
        <r>
          <rPr>
            <sz val="8"/>
            <color indexed="81"/>
            <rFont val="Tahoma"/>
            <family val="2"/>
          </rPr>
          <t xml:space="preserve">
Ompliu amb </t>
        </r>
        <r>
          <rPr>
            <b/>
            <sz val="8"/>
            <color indexed="81"/>
            <rFont val="Tahoma"/>
            <family val="2"/>
          </rPr>
          <t>100%</t>
        </r>
        <r>
          <rPr>
            <sz val="8"/>
            <color indexed="81"/>
            <rFont val="Tahoma"/>
            <family val="2"/>
          </rPr>
          <t xml:space="preserve"> quan a la data d'adquisició existia només el terreny sense construcció</t>
        </r>
      </text>
    </comment>
    <comment ref="J32" author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35" authorId="0">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 ref="J44" author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47" authorId="0">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List>
</comments>
</file>

<file path=xl/comments2.xml><?xml version="1.0" encoding="utf-8"?>
<comments xmlns="http://schemas.openxmlformats.org/spreadsheetml/2006/main">
  <authors>
    <author>ester.solano</author>
  </authors>
  <commentList>
    <comment ref="J9" authorId="0">
      <text>
        <r>
          <rPr>
            <sz val="8"/>
            <color indexed="81"/>
            <rFont val="Tahoma"/>
            <family val="2"/>
          </rPr>
          <t>S’ha d’agafar el valor cadastral del sòl que hi hagi fixat per l’Impost sobre Béns Immobles en el moment de l’acreditament.  (Aquest valor el trobareu en el rebut de l’IBI).
Recordeu que el valor cadastral d’un immoble està constituït per la suma del valor cadastral del sòl i el de la construcció. A efectes de càlcul de l’IIVTNU, només es té en compte el valor del sòl.
En cas d’expropiacions, es prendrà com a base de càlcul de la Plusvàlua el valor que si li hagi donat al sòl en l’acte d’expropiació, llevat que el valor cadastral de l’Impost fos inferior, cas en què prevaldrà aquest últim.</t>
        </r>
      </text>
    </comment>
    <comment ref="J13" authorId="0">
      <text>
        <r>
          <rPr>
            <sz val="8"/>
            <color indexed="8"/>
            <rFont val="Tahoma"/>
            <family val="2"/>
          </rPr>
          <t xml:space="preserve">És la data en que es transmet el bé, el dret real o la data de constitució del dret real.
</t>
        </r>
        <r>
          <rPr>
            <sz val="8"/>
            <color indexed="8"/>
            <rFont val="Tahoma"/>
            <family val="2"/>
          </rPr>
          <t xml:space="preserve">
</t>
        </r>
        <r>
          <rPr>
            <sz val="8"/>
            <color indexed="8"/>
            <rFont val="Tahoma"/>
            <family val="2"/>
          </rPr>
          <t xml:space="preserve">Quan es tracti d'una herència la data a indicar és la data de la mort del causant i no la data d'acceptació d'herència.
</t>
        </r>
        <r>
          <rPr>
            <sz val="8"/>
            <color indexed="8"/>
            <rFont val="Tahoma"/>
            <family val="2"/>
          </rPr>
          <t xml:space="preserve">
</t>
        </r>
        <r>
          <rPr>
            <sz val="8"/>
            <color indexed="8"/>
            <rFont val="Tahoma"/>
            <family val="2"/>
          </rPr>
          <t>En la resta de supòsits és la data en que es signa l'operació davant Notari: Compravenda, donació, cessió, permuta...</t>
        </r>
      </text>
    </comment>
    <comment ref="J20" author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23" authorId="0">
      <text>
        <r>
          <rPr>
            <sz val="8"/>
            <color indexed="81"/>
            <rFont val="Tahoma"/>
            <family val="2"/>
          </rPr>
          <t xml:space="preserve">
Ompliu amb </t>
        </r>
        <r>
          <rPr>
            <b/>
            <sz val="8"/>
            <color indexed="81"/>
            <rFont val="Tahoma"/>
            <family val="2"/>
          </rPr>
          <t>100%</t>
        </r>
        <r>
          <rPr>
            <sz val="8"/>
            <color indexed="81"/>
            <rFont val="Tahoma"/>
            <family val="2"/>
          </rPr>
          <t xml:space="preserve"> quan a la data d'adquisició existia només el terreny sense construcció</t>
        </r>
      </text>
    </comment>
    <comment ref="J32" author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35" authorId="0">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 ref="J44" author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47" authorId="0">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List>
</comments>
</file>

<file path=xl/sharedStrings.xml><?xml version="1.0" encoding="utf-8"?>
<sst xmlns="http://schemas.openxmlformats.org/spreadsheetml/2006/main" count="174" uniqueCount="66">
  <si>
    <t>Anys des de adquisició 3</t>
  </si>
  <si>
    <t>NOU CÀLCUL</t>
  </si>
  <si>
    <t>Anys des de adquisició 2</t>
  </si>
  <si>
    <t>DATA APROVACIÓ</t>
  </si>
  <si>
    <t>Anys des de adquisició 1</t>
  </si>
  <si>
    <t>Mesos des de adquisició 3</t>
  </si>
  <si>
    <t>NOU TIPUS IMPOSITIU 30%</t>
  </si>
  <si>
    <t>Mesos des de adquisició 2</t>
  </si>
  <si>
    <t>Mesos des de adquisició 1</t>
  </si>
  <si>
    <r>
      <t xml:space="preserve">* Quota íntegra real </t>
    </r>
    <r>
      <rPr>
        <b/>
        <sz val="8"/>
        <color indexed="55"/>
        <rFont val="Calibri"/>
        <family val="2"/>
      </rPr>
      <t>(F*H)</t>
    </r>
  </si>
  <si>
    <r>
      <t xml:space="preserve">Quota íntegra objectiu </t>
    </r>
    <r>
      <rPr>
        <b/>
        <sz val="8"/>
        <color indexed="55"/>
        <rFont val="Calibri"/>
        <family val="2"/>
      </rPr>
      <t>(E*H)</t>
    </r>
  </si>
  <si>
    <t>H</t>
  </si>
  <si>
    <t>% Tipus impositiu</t>
  </si>
  <si>
    <t>G</t>
  </si>
  <si>
    <t xml:space="preserve">Base imposable càlcul real 
</t>
  </si>
  <si>
    <t>F</t>
  </si>
  <si>
    <t>E</t>
  </si>
  <si>
    <t>Base imposable transmissió</t>
  </si>
  <si>
    <t>D3</t>
  </si>
  <si>
    <t>Coeficient període de generació (anys)</t>
  </si>
  <si>
    <t>Coeficient període de generació (mesos)</t>
  </si>
  <si>
    <t>Anys de tinença de l'immoble</t>
  </si>
  <si>
    <t>Mesos de tinença de l'immoble</t>
  </si>
  <si>
    <t>Valor adquisició</t>
  </si>
  <si>
    <t>C3</t>
  </si>
  <si>
    <r>
      <t xml:space="preserve">Import adquisició </t>
    </r>
    <r>
      <rPr>
        <sz val="8"/>
        <color indexed="55"/>
        <rFont val="Calibri"/>
        <family val="2"/>
      </rPr>
      <t>*Opcional (càlcul real)</t>
    </r>
  </si>
  <si>
    <t>% Propietat adquirida (*)</t>
  </si>
  <si>
    <t>Data d'adquisició</t>
  </si>
  <si>
    <t>Camps a omplir en el cas que hi hagi més d'1 títol anterior per un % parcial</t>
  </si>
  <si>
    <t>D2</t>
  </si>
  <si>
    <t>C2</t>
  </si>
  <si>
    <t>D1</t>
  </si>
  <si>
    <t xml:space="preserve">Igual o superior a 20 anys </t>
  </si>
  <si>
    <t>C1</t>
  </si>
  <si>
    <t>(*) La suma dels diferents percentatges indicats en cadascuna de les diferents dates, ha de ser igual al percentatge total del dret transmès.</t>
  </si>
  <si>
    <t>Dades títol anterior</t>
  </si>
  <si>
    <t>Valor Sòl Transmissió</t>
  </si>
  <si>
    <r>
      <t>Import transmissió actual</t>
    </r>
    <r>
      <rPr>
        <sz val="8"/>
        <color indexed="55"/>
        <rFont val="Calibri"/>
        <family val="2"/>
      </rPr>
      <t xml:space="preserve"> *Opcional (càlcul real)</t>
    </r>
  </si>
  <si>
    <t>B</t>
  </si>
  <si>
    <t>Data de transmissió actual</t>
  </si>
  <si>
    <t>Valor cadastral total</t>
  </si>
  <si>
    <t>Valor cadastral de la construcció</t>
  </si>
  <si>
    <t>Valor cadastral del sòl</t>
  </si>
  <si>
    <t>A</t>
  </si>
  <si>
    <t>Camps opcionals per càlcul real</t>
  </si>
  <si>
    <t>Camps obligatoris per càlcul objectiu</t>
  </si>
  <si>
    <t>Referència cadastral immoble:</t>
  </si>
  <si>
    <t>Inferior a 1 mes</t>
  </si>
  <si>
    <t>Inferior a 1 any</t>
  </si>
  <si>
    <t>COEFICIENT</t>
  </si>
  <si>
    <t>PERÍODE DE GENERACIÓ</t>
  </si>
  <si>
    <t>Calculadora de Plusvàlua</t>
  </si>
  <si>
    <t>Ajuntament de Castell-Platja d'Aro</t>
  </si>
  <si>
    <t>* Càlcul real: Per optar a aquest mètode de càlcul, s'haurà de sol·licitar expressament a instància del subjecte passiu d'acord amb el termini establert a l'art.110 del TRLRHL (30 dies hàbils quan es tracti d'actes "inter vivos" i de sis mesos, prorrogables a un any quan es tracti d'actes de mort sempre i quan es sol·liciti dintre dels primers sis mesos), aportant les escriptures d'adquisició i de transmissió.</t>
  </si>
  <si>
    <r>
      <t>%Valor del Sòl</t>
    </r>
    <r>
      <rPr>
        <sz val="11"/>
        <color theme="0" tint="-0.34998626667073579"/>
        <rFont val="Calibri"/>
        <family val="2"/>
        <scheme val="minor"/>
      </rPr>
      <t xml:space="preserve"> </t>
    </r>
    <r>
      <rPr>
        <b/>
        <sz val="8"/>
        <color theme="0" tint="-0.34998626667073579"/>
        <rFont val="Calibri"/>
        <family val="2"/>
      </rPr>
      <t>(Omplir només quan l'adquisició és terreny sense construcció)</t>
    </r>
  </si>
  <si>
    <r>
      <t xml:space="preserve">Import adquisició </t>
    </r>
    <r>
      <rPr>
        <sz val="8"/>
        <color theme="0" tint="-0.34998626667073579"/>
        <rFont val="Calibri"/>
        <family val="2"/>
      </rPr>
      <t>*Opcional (càlcul real)</t>
    </r>
  </si>
  <si>
    <r>
      <t>%Valor del Sòl</t>
    </r>
    <r>
      <rPr>
        <b/>
        <sz val="11"/>
        <color theme="0" tint="-0.34998626667073579"/>
        <rFont val="Calibri"/>
        <family val="2"/>
        <scheme val="minor"/>
      </rPr>
      <t xml:space="preserve"> </t>
    </r>
    <r>
      <rPr>
        <b/>
        <sz val="8"/>
        <color theme="0" tint="-0.34998626667073579"/>
        <rFont val="Calibri"/>
        <family val="2"/>
      </rPr>
      <t>(Omplir només quan l'adquisició és terreny sense construcció)</t>
    </r>
  </si>
  <si>
    <r>
      <t xml:space="preserve">%Valor del Sòl </t>
    </r>
    <r>
      <rPr>
        <b/>
        <sz val="8"/>
        <color theme="0" tint="-0.34998626667073579"/>
        <rFont val="Calibri"/>
        <family val="2"/>
      </rPr>
      <t>(Omplir només quan l'adquisició és terreny sense construcció)</t>
    </r>
  </si>
  <si>
    <r>
      <t xml:space="preserve">Base imposable càlcul objectiu </t>
    </r>
    <r>
      <rPr>
        <b/>
        <sz val="8"/>
        <color theme="0" tint="-0.34998626667073579"/>
        <rFont val="Calibri"/>
        <family val="2"/>
        <scheme val="minor"/>
      </rPr>
      <t>(D1+D2+D3)</t>
    </r>
  </si>
  <si>
    <r>
      <t xml:space="preserve">Valor transmissió </t>
    </r>
    <r>
      <rPr>
        <sz val="8"/>
        <color indexed="55"/>
        <rFont val="Calibri"/>
        <family val="2"/>
      </rPr>
      <t>(B)</t>
    </r>
    <r>
      <rPr>
        <sz val="11"/>
        <rFont val="Calibri"/>
        <family val="2"/>
      </rPr>
      <t xml:space="preserve"> - Valor adquisició </t>
    </r>
    <r>
      <rPr>
        <sz val="8"/>
        <color indexed="55"/>
        <rFont val="Calibri"/>
        <family val="2"/>
      </rPr>
      <t>(C1+C2+C3)</t>
    </r>
  </si>
  <si>
    <r>
      <t>% Transmissió</t>
    </r>
    <r>
      <rPr>
        <sz val="9"/>
        <color indexed="8"/>
        <rFont val="Calibri"/>
        <family val="2"/>
      </rPr>
      <t xml:space="preserve"> </t>
    </r>
    <r>
      <rPr>
        <sz val="8"/>
        <color theme="5"/>
        <rFont val="Calibri"/>
        <family val="2"/>
      </rPr>
      <t>(igual al % propietat adquirida-No pot superar 100%)</t>
    </r>
  </si>
  <si>
    <r>
      <rPr>
        <b/>
        <sz val="9"/>
        <color indexed="8"/>
        <rFont val="Calibri"/>
        <family val="2"/>
      </rPr>
      <t>BONIFICACIÓ PER TRANSMISSIONS A TÍTOL LUCRATIU PER CAUSA DE MORT:</t>
    </r>
    <r>
      <rPr>
        <sz val="9"/>
        <color indexed="8"/>
        <rFont val="Calibri"/>
        <family val="2"/>
      </rPr>
      <t xml:space="preserve"> 90% habitatge habitual del causant i 50% resta dels béns amb la condició que no es transmeti la propietat en els propers 5 anys a partir de la data defunció, excepte en els casos que aquesta transmissió es produeixi així mateix per defunció de l’hereu.
Aquestes bonificacions s’aplicaran només, quan el causant estigues empadronat en el Municipi a la data de la defunció i s'acrediti que ho ha estat durant 3 anys i compleixi amb els requisits establerts.
En cas de produir-se una transmissió en els 5 anys posteriors a l’herència, l’Ajuntament girarà una liquidació complementaria per la part bonificada, amb els interessos corresponents, excepte en els casos que aquesta transmissió es produeixi així mateix per defunció de l’hereu.</t>
    </r>
  </si>
  <si>
    <t>% Tipus impositiu fins 30/04/22</t>
  </si>
  <si>
    <t>% Tipus impositiu desde 1/5/22</t>
  </si>
  <si>
    <t>Els càlculs que s'ofereixen en aquesta opció no tenen efectes vinculants per a l'Administració, essent únicament de caràcter informatiu
 i només per a aquelles transmissions produïdes l'exercici 2023</t>
  </si>
  <si>
    <t>Els càlculs que s'ofereixen en aquesta opció no tenen efectes vinculants per a l'Administració, essent únicament de caràcter informatiu
 i només per a aquelles transmissions produïdes a partir del dia 10 de novembre de 2021 fins 31 de desembre de 2022</t>
  </si>
</sst>
</file>

<file path=xl/styles.xml><?xml version="1.0" encoding="utf-8"?>
<styleSheet xmlns="http://schemas.openxmlformats.org/spreadsheetml/2006/main">
  <fonts count="31">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b/>
      <sz val="9"/>
      <color indexed="8"/>
      <name val="Calibri"/>
      <family val="2"/>
    </font>
    <font>
      <sz val="9"/>
      <color indexed="8"/>
      <name val="Calibri"/>
      <family val="2"/>
    </font>
    <font>
      <b/>
      <sz val="10"/>
      <color rgb="FFFF0000"/>
      <name val="Calibri"/>
      <family val="2"/>
      <scheme val="minor"/>
    </font>
    <font>
      <b/>
      <sz val="10"/>
      <color theme="0" tint="-0.499984740745262"/>
      <name val="Calibri"/>
      <family val="2"/>
      <scheme val="minor"/>
    </font>
    <font>
      <b/>
      <sz val="10"/>
      <name val="Calibri"/>
      <family val="2"/>
      <scheme val="minor"/>
    </font>
    <font>
      <b/>
      <sz val="8"/>
      <color indexed="55"/>
      <name val="Calibri"/>
      <family val="2"/>
    </font>
    <font>
      <sz val="9"/>
      <color theme="0" tint="-0.34998626667073579"/>
      <name val="Calibri"/>
      <family val="2"/>
      <scheme val="minor"/>
    </font>
    <font>
      <sz val="11"/>
      <name val="Calibri"/>
      <family val="2"/>
      <scheme val="minor"/>
    </font>
    <font>
      <sz val="8"/>
      <color indexed="55"/>
      <name val="Calibri"/>
      <family val="2"/>
    </font>
    <font>
      <sz val="11"/>
      <name val="Calibri"/>
      <family val="2"/>
    </font>
    <font>
      <b/>
      <sz val="11"/>
      <color theme="5"/>
      <name val="Calibri"/>
      <family val="2"/>
      <scheme val="minor"/>
    </font>
    <font>
      <sz val="10"/>
      <name val="Calibri"/>
      <family val="2"/>
      <scheme val="minor"/>
    </font>
    <font>
      <sz val="9"/>
      <color theme="5"/>
      <name val="Calibri"/>
      <family val="2"/>
      <scheme val="minor"/>
    </font>
    <font>
      <b/>
      <sz val="9"/>
      <name val="Calibri"/>
      <family val="2"/>
      <scheme val="minor"/>
    </font>
    <font>
      <b/>
      <sz val="9"/>
      <color theme="1"/>
      <name val="Calibri"/>
      <family val="2"/>
      <scheme val="minor"/>
    </font>
    <font>
      <sz val="11"/>
      <color theme="0" tint="-0.34998626667073579"/>
      <name val="Calibri"/>
      <family val="2"/>
      <scheme val="minor"/>
    </font>
    <font>
      <b/>
      <sz val="11"/>
      <name val="Calibri"/>
      <family val="2"/>
      <scheme val="minor"/>
    </font>
    <font>
      <b/>
      <sz val="14"/>
      <color theme="1"/>
      <name val="Calibri"/>
      <family val="2"/>
      <scheme val="minor"/>
    </font>
    <font>
      <b/>
      <sz val="8"/>
      <color indexed="81"/>
      <name val="Tahoma"/>
      <family val="2"/>
    </font>
    <font>
      <sz val="8"/>
      <color indexed="81"/>
      <name val="Tahoma"/>
      <family val="2"/>
    </font>
    <font>
      <sz val="8"/>
      <color indexed="8"/>
      <name val="Tahoma"/>
      <family val="2"/>
    </font>
    <font>
      <sz val="10"/>
      <name val="Arial"/>
      <family val="2"/>
    </font>
    <font>
      <sz val="8"/>
      <color theme="0" tint="-0.34998626667073579"/>
      <name val="Calibri"/>
      <family val="2"/>
    </font>
    <font>
      <b/>
      <sz val="8"/>
      <color theme="0" tint="-0.34998626667073579"/>
      <name val="Calibri"/>
      <family val="2"/>
    </font>
    <font>
      <b/>
      <sz val="11"/>
      <color theme="0" tint="-0.34998626667073579"/>
      <name val="Calibri"/>
      <family val="2"/>
      <scheme val="minor"/>
    </font>
    <font>
      <b/>
      <sz val="8"/>
      <color theme="0" tint="-0.34998626667073579"/>
      <name val="Calibri"/>
      <family val="2"/>
      <scheme val="minor"/>
    </font>
    <font>
      <sz val="8"/>
      <color theme="5"/>
      <name val="Calibri"/>
      <family val="2"/>
    </font>
  </fonts>
  <fills count="12">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2DBDA"/>
        <bgColor indexed="64"/>
      </patternFill>
    </fill>
    <fill>
      <patternFill patternType="solid">
        <fgColor rgb="FFE6B9B8"/>
        <bgColor indexed="64"/>
      </patternFill>
    </fill>
    <fill>
      <patternFill patternType="solid">
        <fgColor rgb="FFD38583"/>
        <bgColor indexed="64"/>
      </patternFill>
    </fill>
    <fill>
      <patternFill patternType="solid">
        <fgColor theme="5" tint="0.79998168889431442"/>
        <bgColor indexed="64"/>
      </patternFill>
    </fill>
    <fill>
      <patternFill patternType="solid">
        <fgColor rgb="FFFFFF00"/>
        <bgColor indexed="64"/>
      </patternFill>
    </fill>
  </fills>
  <borders count="4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theme="5"/>
      </right>
      <top style="thin">
        <color theme="5"/>
      </top>
      <bottom style="thin">
        <color theme="5"/>
      </bottom>
      <diagonal/>
    </border>
    <border>
      <left style="thin">
        <color theme="5"/>
      </left>
      <right/>
      <top style="thin">
        <color theme="5"/>
      </top>
      <bottom style="thin">
        <color theme="5"/>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style="thin">
        <color theme="0" tint="-0.34998626667073579"/>
      </left>
      <right style="thin">
        <color theme="0" tint="-0.34998626667073579"/>
      </right>
      <top style="thin">
        <color theme="0" tint="-0.34998626667073579"/>
      </top>
      <bottom/>
      <diagonal/>
    </border>
  </borders>
  <cellStyleXfs count="2">
    <xf numFmtId="0" fontId="0" fillId="0" borderId="0"/>
    <xf numFmtId="0" fontId="25" fillId="0" borderId="0"/>
  </cellStyleXfs>
  <cellXfs count="196">
    <xf numFmtId="0" fontId="0" fillId="0" borderId="0" xfId="0"/>
    <xf numFmtId="9" fontId="19" fillId="0" borderId="10" xfId="0" applyNumberFormat="1" applyFont="1" applyFill="1" applyBorder="1" applyAlignment="1" applyProtection="1">
      <alignment horizontal="center" vertical="center"/>
    </xf>
    <xf numFmtId="10" fontId="19" fillId="0" borderId="26" xfId="0" applyNumberFormat="1" applyFont="1" applyBorder="1" applyAlignment="1" applyProtection="1">
      <alignment horizontal="center" vertical="center"/>
    </xf>
    <xf numFmtId="10" fontId="0" fillId="4" borderId="13" xfId="0" applyNumberFormat="1" applyFont="1" applyFill="1" applyBorder="1" applyAlignment="1" applyProtection="1">
      <alignment horizontal="center" vertical="center"/>
    </xf>
    <xf numFmtId="4" fontId="0" fillId="5" borderId="12" xfId="0" applyNumberFormat="1" applyFont="1" applyFill="1" applyBorder="1" applyAlignment="1" applyProtection="1">
      <alignment vertical="center"/>
      <protection locked="0"/>
    </xf>
    <xf numFmtId="4" fontId="0" fillId="5" borderId="24" xfId="0" applyNumberFormat="1" applyFont="1" applyFill="1" applyBorder="1" applyAlignment="1" applyProtection="1">
      <alignment vertical="center"/>
      <protection locked="0"/>
    </xf>
    <xf numFmtId="14" fontId="0" fillId="5" borderId="12" xfId="0" applyNumberFormat="1" applyFont="1" applyFill="1" applyBorder="1" applyAlignment="1" applyProtection="1">
      <alignment vertical="center"/>
      <protection locked="0"/>
    </xf>
    <xf numFmtId="10" fontId="0" fillId="5" borderId="9" xfId="0" applyNumberFormat="1" applyFill="1" applyBorder="1" applyAlignment="1" applyProtection="1">
      <alignment vertical="center"/>
      <protection locked="0"/>
    </xf>
    <xf numFmtId="4" fontId="0" fillId="2" borderId="32" xfId="0" applyNumberFormat="1" applyFont="1" applyFill="1" applyBorder="1" applyAlignment="1" applyProtection="1">
      <alignment vertical="center"/>
      <protection locked="0"/>
    </xf>
    <xf numFmtId="14" fontId="0" fillId="5" borderId="12" xfId="0" applyNumberFormat="1" applyFill="1" applyBorder="1" applyAlignment="1" applyProtection="1">
      <alignment vertical="center"/>
      <protection locked="0"/>
    </xf>
    <xf numFmtId="10" fontId="0" fillId="5" borderId="24" xfId="0" applyNumberFormat="1" applyFont="1" applyFill="1" applyBorder="1" applyAlignment="1" applyProtection="1">
      <alignment vertical="center"/>
      <protection locked="0"/>
    </xf>
    <xf numFmtId="4" fontId="0" fillId="2" borderId="24" xfId="0" applyNumberFormat="1" applyFont="1" applyFill="1" applyBorder="1" applyAlignment="1" applyProtection="1">
      <alignment vertical="center"/>
      <protection locked="0"/>
    </xf>
    <xf numFmtId="10" fontId="0" fillId="2" borderId="24" xfId="0" applyNumberFormat="1" applyFont="1" applyFill="1" applyBorder="1" applyAlignment="1" applyProtection="1">
      <alignment vertical="center"/>
      <protection locked="0"/>
    </xf>
    <xf numFmtId="0" fontId="7" fillId="0" borderId="0" xfId="0" applyFont="1" applyFill="1" applyBorder="1" applyAlignment="1" applyProtection="1">
      <alignment horizontal="center" vertical="center" textRotation="90" wrapText="1"/>
    </xf>
    <xf numFmtId="0" fontId="3" fillId="0" borderId="0" xfId="0" applyFont="1" applyAlignment="1" applyProtection="1">
      <alignment vertical="center" textRotation="90"/>
    </xf>
    <xf numFmtId="0" fontId="3" fillId="0" borderId="0" xfId="0" applyFont="1" applyFill="1" applyAlignment="1" applyProtection="1">
      <alignment vertical="center" textRotation="90"/>
    </xf>
    <xf numFmtId="0" fontId="3" fillId="0" borderId="0" xfId="0" applyFont="1" applyBorder="1" applyAlignment="1" applyProtection="1">
      <alignment vertical="center" wrapText="1"/>
    </xf>
    <xf numFmtId="0" fontId="0" fillId="0" borderId="0" xfId="0" applyFont="1" applyAlignment="1" applyProtection="1">
      <alignment vertical="center"/>
    </xf>
    <xf numFmtId="0" fontId="0" fillId="0" borderId="0" xfId="0" applyFont="1" applyFill="1" applyAlignment="1" applyProtection="1">
      <alignment vertical="center"/>
    </xf>
    <xf numFmtId="0" fontId="2" fillId="0" borderId="0" xfId="0" applyFont="1" applyAlignment="1" applyProtection="1">
      <alignment horizontal="center" vertical="center"/>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0" fillId="0" borderId="0" xfId="0" applyFont="1" applyAlignment="1" applyProtection="1">
      <alignment horizontal="center" vertical="center"/>
    </xf>
    <xf numFmtId="0" fontId="10" fillId="0" borderId="0" xfId="0" applyFont="1" applyBorder="1" applyAlignment="1" applyProtection="1">
      <alignment horizontal="center" vertical="center"/>
    </xf>
    <xf numFmtId="0" fontId="10" fillId="0" borderId="0" xfId="0" applyFont="1" applyBorder="1" applyAlignment="1" applyProtection="1">
      <alignment vertical="center"/>
    </xf>
    <xf numFmtId="0" fontId="10" fillId="0" borderId="21" xfId="0" applyFont="1" applyBorder="1" applyAlignment="1" applyProtection="1">
      <alignment horizontal="center" vertical="center"/>
    </xf>
    <xf numFmtId="0" fontId="10" fillId="0" borderId="0" xfId="0" applyFont="1" applyFill="1" applyAlignment="1" applyProtection="1">
      <alignment horizontal="center" vertical="center"/>
    </xf>
    <xf numFmtId="0" fontId="2" fillId="0" borderId="0" xfId="0" applyFont="1" applyFill="1" applyAlignment="1" applyProtection="1">
      <alignment horizontal="left" vertical="center"/>
    </xf>
    <xf numFmtId="4" fontId="0" fillId="4" borderId="9" xfId="0" applyNumberFormat="1" applyFont="1" applyFill="1" applyBorder="1" applyAlignment="1" applyProtection="1">
      <alignment vertical="center"/>
    </xf>
    <xf numFmtId="0" fontId="0" fillId="0" borderId="0" xfId="0" applyFont="1" applyAlignment="1" applyProtection="1">
      <alignment horizontal="left" vertical="center"/>
    </xf>
    <xf numFmtId="0" fontId="0" fillId="0" borderId="0" xfId="0" applyBorder="1" applyAlignment="1" applyProtection="1">
      <alignment horizontal="left" vertical="center"/>
    </xf>
    <xf numFmtId="10" fontId="0" fillId="0" borderId="0" xfId="0" applyNumberFormat="1" applyFont="1" applyFill="1" applyBorder="1" applyAlignment="1" applyProtection="1">
      <alignment vertical="center"/>
    </xf>
    <xf numFmtId="4" fontId="2" fillId="4" borderId="24" xfId="0" applyNumberFormat="1" applyFont="1" applyFill="1" applyBorder="1" applyAlignment="1" applyProtection="1">
      <alignment vertical="center"/>
    </xf>
    <xf numFmtId="1" fontId="0" fillId="4" borderId="24" xfId="0" applyNumberFormat="1" applyFont="1" applyFill="1" applyBorder="1" applyAlignment="1" applyProtection="1">
      <alignment horizontal="right" vertical="center"/>
    </xf>
    <xf numFmtId="1" fontId="0" fillId="4" borderId="24" xfId="0" applyNumberFormat="1" applyFont="1" applyFill="1" applyBorder="1" applyAlignment="1" applyProtection="1">
      <alignment vertical="center"/>
    </xf>
    <xf numFmtId="4" fontId="0" fillId="4" borderId="24" xfId="0" applyNumberFormat="1" applyFont="1" applyFill="1" applyBorder="1" applyAlignment="1" applyProtection="1">
      <alignment vertical="center"/>
    </xf>
    <xf numFmtId="4" fontId="2" fillId="4" borderId="9" xfId="0" applyNumberFormat="1" applyFont="1" applyFill="1" applyBorder="1" applyAlignment="1" applyProtection="1">
      <alignment vertical="center"/>
    </xf>
    <xf numFmtId="10" fontId="0" fillId="0" borderId="0" xfId="0" applyNumberFormat="1" applyFont="1" applyBorder="1" applyAlignment="1" applyProtection="1">
      <alignment vertical="center"/>
    </xf>
    <xf numFmtId="0" fontId="0" fillId="0" borderId="21" xfId="0" applyBorder="1" applyAlignment="1" applyProtection="1">
      <alignment horizontal="left" vertical="center"/>
    </xf>
    <xf numFmtId="0" fontId="0" fillId="0" borderId="21" xfId="0" applyFont="1" applyBorder="1" applyAlignment="1" applyProtection="1">
      <alignment vertical="center"/>
    </xf>
    <xf numFmtId="0" fontId="0" fillId="0" borderId="0" xfId="0" applyAlignment="1" applyProtection="1">
      <alignment horizontal="left" vertical="center"/>
    </xf>
    <xf numFmtId="0" fontId="0" fillId="5" borderId="6" xfId="0" applyFont="1" applyFill="1" applyBorder="1" applyAlignment="1" applyProtection="1">
      <alignment vertical="center"/>
    </xf>
    <xf numFmtId="0" fontId="1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4" fontId="0" fillId="0" borderId="21" xfId="0" applyNumberFormat="1" applyFont="1" applyBorder="1" applyAlignment="1" applyProtection="1">
      <alignment vertical="center"/>
    </xf>
    <xf numFmtId="4" fontId="0" fillId="0" borderId="0" xfId="0" applyNumberFormat="1" applyFont="1" applyBorder="1" applyAlignment="1" applyProtection="1">
      <alignment vertical="center"/>
    </xf>
    <xf numFmtId="4" fontId="2" fillId="4" borderId="6" xfId="0" applyNumberFormat="1" applyFont="1" applyFill="1" applyBorder="1" applyAlignment="1" applyProtection="1">
      <alignment vertical="center"/>
    </xf>
    <xf numFmtId="4" fontId="2" fillId="0" borderId="0" xfId="0" applyNumberFormat="1" applyFont="1" applyFill="1" applyBorder="1" applyAlignment="1" applyProtection="1">
      <alignment vertical="center"/>
    </xf>
    <xf numFmtId="4" fontId="2" fillId="4" borderId="18" xfId="0" applyNumberFormat="1" applyFont="1" applyFill="1" applyBorder="1" applyAlignment="1" applyProtection="1">
      <alignment vertical="center"/>
    </xf>
    <xf numFmtId="4" fontId="2" fillId="4" borderId="15" xfId="0" applyNumberFormat="1" applyFont="1" applyFill="1" applyBorder="1" applyAlignment="1" applyProtection="1">
      <alignment vertical="center"/>
    </xf>
    <xf numFmtId="10" fontId="2" fillId="4" borderId="12" xfId="0" applyNumberFormat="1" applyFont="1" applyFill="1" applyBorder="1" applyAlignment="1" applyProtection="1">
      <alignment vertical="center"/>
    </xf>
    <xf numFmtId="4" fontId="2" fillId="4" borderId="6" xfId="0" applyNumberFormat="1" applyFont="1" applyFill="1" applyBorder="1" applyAlignment="1" applyProtection="1">
      <alignment horizontal="right" vertical="center"/>
    </xf>
    <xf numFmtId="4" fontId="0" fillId="0" borderId="0" xfId="0" applyNumberFormat="1" applyFont="1" applyAlignment="1" applyProtection="1">
      <alignment vertical="center"/>
    </xf>
    <xf numFmtId="4" fontId="0" fillId="0" borderId="0" xfId="0" applyNumberFormat="1" applyFont="1" applyFill="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Alignment="1" applyProtection="1">
      <alignment vertical="center"/>
    </xf>
    <xf numFmtId="0" fontId="3" fillId="0" borderId="0" xfId="0" applyFont="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Border="1" applyAlignment="1" applyProtection="1">
      <alignment vertical="center"/>
    </xf>
    <xf numFmtId="0" fontId="18" fillId="0" borderId="26" xfId="0" applyFont="1" applyBorder="1" applyAlignment="1" applyProtection="1">
      <alignment horizontal="center" vertical="center"/>
    </xf>
    <xf numFmtId="0" fontId="18" fillId="0" borderId="26" xfId="0" applyFont="1" applyFill="1" applyBorder="1" applyAlignment="1" applyProtection="1">
      <alignment horizontal="center" vertical="center"/>
    </xf>
    <xf numFmtId="0" fontId="18" fillId="7" borderId="26" xfId="0" applyFont="1" applyFill="1" applyBorder="1" applyAlignment="1" applyProtection="1">
      <alignment horizontal="center" vertical="center"/>
    </xf>
    <xf numFmtId="2" fontId="18" fillId="7" borderId="26" xfId="0" applyNumberFormat="1" applyFont="1" applyFill="1" applyBorder="1" applyAlignment="1" applyProtection="1">
      <alignment horizontal="center" vertical="center"/>
    </xf>
    <xf numFmtId="0" fontId="3" fillId="0" borderId="26" xfId="0" applyFont="1" applyBorder="1" applyAlignment="1" applyProtection="1">
      <alignment horizontal="center" vertical="center"/>
    </xf>
    <xf numFmtId="2" fontId="3" fillId="0" borderId="26" xfId="0" applyNumberFormat="1" applyFont="1" applyBorder="1" applyAlignment="1" applyProtection="1">
      <alignment horizontal="center" vertical="center"/>
    </xf>
    <xf numFmtId="2" fontId="0" fillId="0" borderId="0" xfId="0" applyNumberFormat="1" applyFont="1" applyAlignment="1" applyProtection="1">
      <alignment vertical="center"/>
    </xf>
    <xf numFmtId="0" fontId="14" fillId="0" borderId="0" xfId="0" applyFont="1" applyFill="1" applyBorder="1" applyAlignment="1" applyProtection="1">
      <alignment horizontal="center" vertical="center"/>
    </xf>
    <xf numFmtId="4" fontId="0" fillId="0" borderId="0" xfId="0" applyNumberFormat="1" applyFont="1" applyFill="1" applyBorder="1" applyAlignment="1" applyProtection="1">
      <alignment vertical="center"/>
    </xf>
    <xf numFmtId="0" fontId="0" fillId="0" borderId="0" xfId="0" applyNumberFormat="1" applyFont="1" applyFill="1" applyAlignment="1" applyProtection="1">
      <alignment vertical="center"/>
    </xf>
    <xf numFmtId="0" fontId="19" fillId="0" borderId="0" xfId="0" applyNumberFormat="1" applyFont="1" applyFill="1" applyAlignment="1" applyProtection="1">
      <alignment vertical="center"/>
    </xf>
    <xf numFmtId="14" fontId="0" fillId="0" borderId="0" xfId="0" applyNumberFormat="1" applyFont="1" applyFill="1" applyBorder="1" applyAlignment="1" applyProtection="1">
      <alignment vertical="center"/>
    </xf>
    <xf numFmtId="14" fontId="0" fillId="0" borderId="0" xfId="0" applyNumberFormat="1" applyFont="1" applyAlignment="1" applyProtection="1">
      <alignment vertical="center"/>
    </xf>
    <xf numFmtId="0" fontId="18" fillId="0" borderId="0" xfId="0" applyFont="1" applyFill="1" applyBorder="1" applyAlignment="1" applyProtection="1">
      <alignment horizontal="center" vertical="center"/>
    </xf>
    <xf numFmtId="2" fontId="18"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14" fontId="0" fillId="0" borderId="0" xfId="0" applyNumberFormat="1" applyFill="1" applyBorder="1" applyAlignment="1" applyProtection="1">
      <alignment vertical="center"/>
    </xf>
    <xf numFmtId="1" fontId="0" fillId="0" borderId="0" xfId="0" applyNumberFormat="1" applyFont="1" applyFill="1" applyBorder="1" applyAlignment="1" applyProtection="1">
      <alignment horizontal="right" vertical="center"/>
    </xf>
    <xf numFmtId="1" fontId="0" fillId="0" borderId="0" xfId="0" applyNumberFormat="1" applyFont="1" applyFill="1" applyBorder="1" applyAlignment="1" applyProtection="1">
      <alignment vertical="center"/>
    </xf>
    <xf numFmtId="0" fontId="16" fillId="0" borderId="0" xfId="0" applyFont="1" applyFill="1" applyAlignment="1" applyProtection="1">
      <alignment horizontal="left" vertical="center"/>
    </xf>
    <xf numFmtId="0" fontId="0" fillId="0" borderId="0" xfId="0" applyAlignment="1" applyProtection="1">
      <alignment vertical="center"/>
    </xf>
    <xf numFmtId="0" fontId="0" fillId="0" borderId="0" xfId="0" applyFill="1" applyAlignment="1" applyProtection="1">
      <alignment vertical="center"/>
    </xf>
    <xf numFmtId="0" fontId="3" fillId="0" borderId="0" xfId="0" applyFont="1" applyFill="1" applyAlignment="1" applyProtection="1">
      <alignment vertical="center"/>
    </xf>
    <xf numFmtId="10" fontId="0" fillId="0" borderId="0" xfId="0" applyNumberFormat="1" applyFont="1" applyFill="1" applyAlignment="1" applyProtection="1">
      <alignment vertical="center"/>
    </xf>
    <xf numFmtId="4" fontId="2" fillId="0" borderId="0" xfId="0" applyNumberFormat="1" applyFont="1" applyFill="1" applyAlignment="1" applyProtection="1">
      <alignment vertical="center"/>
    </xf>
    <xf numFmtId="4" fontId="3" fillId="0" borderId="0" xfId="0" applyNumberFormat="1" applyFont="1" applyAlignment="1" applyProtection="1">
      <alignment vertical="center"/>
    </xf>
    <xf numFmtId="0" fontId="3" fillId="0" borderId="0" xfId="0" applyFont="1" applyFill="1" applyBorder="1" applyAlignment="1" applyProtection="1">
      <alignment horizontal="justify" vertical="center" wrapText="1"/>
    </xf>
    <xf numFmtId="0" fontId="0" fillId="0" borderId="0" xfId="0" applyFont="1" applyFill="1" applyAlignment="1" applyProtection="1">
      <alignment horizontal="left" vertical="center"/>
    </xf>
    <xf numFmtId="4" fontId="2" fillId="4" borderId="26" xfId="0" applyNumberFormat="1" applyFont="1" applyFill="1" applyBorder="1" applyAlignment="1" applyProtection="1">
      <alignment vertical="center"/>
    </xf>
    <xf numFmtId="0" fontId="6" fillId="0" borderId="0" xfId="0" applyNumberFormat="1" applyFont="1" applyFill="1" applyBorder="1" applyAlignment="1" applyProtection="1">
      <alignment vertical="center" textRotation="90" wrapText="1"/>
    </xf>
    <xf numFmtId="0" fontId="8" fillId="0" borderId="0" xfId="0" applyFont="1" applyFill="1" applyBorder="1" applyAlignment="1" applyProtection="1">
      <alignment vertical="center" textRotation="90" wrapText="1"/>
    </xf>
    <xf numFmtId="0" fontId="3" fillId="0" borderId="0" xfId="0" applyFont="1" applyBorder="1" applyAlignment="1" applyProtection="1">
      <alignment horizontal="center" vertical="center"/>
    </xf>
    <xf numFmtId="4" fontId="3" fillId="0" borderId="0" xfId="0" applyNumberFormat="1" applyFont="1" applyBorder="1" applyAlignment="1" applyProtection="1">
      <alignment horizontal="center" vertical="center"/>
    </xf>
    <xf numFmtId="10" fontId="2" fillId="11" borderId="12" xfId="0" applyNumberFormat="1" applyFont="1" applyFill="1" applyBorder="1" applyAlignment="1" applyProtection="1">
      <alignment vertical="center"/>
    </xf>
    <xf numFmtId="10" fontId="1" fillId="11" borderId="12" xfId="0" applyNumberFormat="1" applyFont="1" applyFill="1" applyBorder="1" applyAlignment="1" applyProtection="1">
      <alignment vertical="center"/>
    </xf>
    <xf numFmtId="10" fontId="1" fillId="11" borderId="9" xfId="0" applyNumberFormat="1" applyFont="1" applyFill="1" applyBorder="1" applyAlignment="1" applyProtection="1">
      <alignment vertical="center"/>
    </xf>
    <xf numFmtId="0" fontId="0" fillId="11" borderId="0" xfId="0" applyFont="1" applyFill="1" applyAlignment="1" applyProtection="1">
      <alignment vertical="center"/>
    </xf>
    <xf numFmtId="0" fontId="2" fillId="11" borderId="0" xfId="0" applyFont="1" applyFill="1" applyAlignment="1" applyProtection="1">
      <alignment horizontal="center" vertical="center"/>
    </xf>
    <xf numFmtId="0" fontId="1" fillId="11" borderId="0" xfId="0" applyFont="1" applyFill="1" applyAlignment="1" applyProtection="1">
      <alignment vertical="center"/>
    </xf>
    <xf numFmtId="0" fontId="0" fillId="11" borderId="0" xfId="0" applyFill="1" applyAlignment="1" applyProtection="1">
      <alignment vertical="center"/>
    </xf>
    <xf numFmtId="0" fontId="3" fillId="11" borderId="31" xfId="0" applyFont="1" applyFill="1" applyBorder="1" applyAlignment="1" applyProtection="1">
      <alignment horizontal="center" vertical="center"/>
    </xf>
    <xf numFmtId="0" fontId="3" fillId="11" borderId="23" xfId="0" applyFont="1" applyFill="1" applyBorder="1" applyAlignment="1" applyProtection="1">
      <alignment horizontal="center" vertical="center"/>
    </xf>
    <xf numFmtId="14" fontId="0" fillId="11" borderId="22" xfId="0" applyNumberFormat="1" applyFont="1" applyFill="1" applyBorder="1" applyAlignment="1" applyProtection="1">
      <alignment horizontal="center" vertical="center"/>
    </xf>
    <xf numFmtId="0" fontId="21" fillId="9" borderId="3" xfId="0" applyFont="1" applyFill="1" applyBorder="1" applyAlignment="1" applyProtection="1">
      <alignment horizontal="center" vertical="center"/>
    </xf>
    <xf numFmtId="0" fontId="21" fillId="9" borderId="2" xfId="0" applyFont="1" applyFill="1" applyBorder="1" applyAlignment="1" applyProtection="1">
      <alignment horizontal="center" vertical="center"/>
    </xf>
    <xf numFmtId="0" fontId="21" fillId="9" borderId="1" xfId="0" applyFont="1" applyFill="1" applyBorder="1" applyAlignment="1" applyProtection="1">
      <alignment horizontal="center" vertical="center"/>
    </xf>
    <xf numFmtId="0" fontId="2" fillId="8" borderId="3" xfId="0" applyFont="1" applyFill="1" applyBorder="1" applyAlignment="1" applyProtection="1">
      <alignment horizontal="center" vertical="center"/>
    </xf>
    <xf numFmtId="0" fontId="2" fillId="8" borderId="2" xfId="0" applyFont="1" applyFill="1" applyBorder="1" applyAlignment="1" applyProtection="1">
      <alignment horizontal="center" vertical="center"/>
    </xf>
    <xf numFmtId="0" fontId="2" fillId="8" borderId="1" xfId="0" applyFont="1" applyFill="1" applyBorder="1" applyAlignment="1" applyProtection="1">
      <alignment horizontal="center" vertical="center"/>
    </xf>
    <xf numFmtId="0" fontId="2" fillId="10" borderId="26" xfId="0" applyFont="1" applyFill="1" applyBorder="1" applyAlignment="1" applyProtection="1">
      <alignment horizontal="center" vertical="center"/>
    </xf>
    <xf numFmtId="0" fontId="0" fillId="10" borderId="26" xfId="0" applyFont="1" applyFill="1" applyBorder="1" applyAlignment="1" applyProtection="1">
      <alignment horizontal="center" vertical="center"/>
      <protection locked="0"/>
    </xf>
    <xf numFmtId="0" fontId="20" fillId="5" borderId="41" xfId="0" applyFont="1" applyFill="1" applyBorder="1" applyAlignment="1" applyProtection="1">
      <alignment horizontal="center" vertical="center"/>
    </xf>
    <xf numFmtId="0" fontId="20" fillId="5" borderId="40" xfId="0" applyFont="1" applyFill="1" applyBorder="1" applyAlignment="1" applyProtection="1">
      <alignment horizontal="center" vertical="center"/>
    </xf>
    <xf numFmtId="0" fontId="20" fillId="2" borderId="39" xfId="0" applyFont="1" applyFill="1" applyBorder="1" applyAlignment="1" applyProtection="1">
      <alignment horizontal="center" vertical="center"/>
    </xf>
    <xf numFmtId="0" fontId="20" fillId="2" borderId="38" xfId="0" applyFont="1" applyFill="1" applyBorder="1" applyAlignment="1" applyProtection="1">
      <alignment horizontal="center" vertical="center"/>
    </xf>
    <xf numFmtId="0" fontId="8" fillId="3" borderId="42" xfId="0" applyFont="1" applyFill="1" applyBorder="1" applyAlignment="1" applyProtection="1">
      <alignment horizontal="center" vertical="center" textRotation="90" wrapText="1"/>
    </xf>
    <xf numFmtId="0" fontId="8" fillId="3" borderId="5" xfId="0" applyFont="1" applyFill="1" applyBorder="1" applyAlignment="1" applyProtection="1">
      <alignment horizontal="center" vertical="center" textRotation="90" wrapText="1"/>
    </xf>
    <xf numFmtId="0" fontId="8" fillId="3" borderId="4" xfId="0" applyFont="1" applyFill="1" applyBorder="1" applyAlignment="1" applyProtection="1">
      <alignment horizontal="center" vertical="center" textRotation="90" wrapText="1"/>
    </xf>
    <xf numFmtId="0" fontId="6" fillId="2" borderId="42" xfId="0" applyNumberFormat="1" applyFont="1" applyFill="1" applyBorder="1" applyAlignment="1" applyProtection="1">
      <alignment horizontal="center" vertical="center" textRotation="90" wrapText="1"/>
    </xf>
    <xf numFmtId="0" fontId="6" fillId="2" borderId="5" xfId="0" applyNumberFormat="1" applyFont="1" applyFill="1" applyBorder="1" applyAlignment="1" applyProtection="1">
      <alignment horizontal="center" vertical="center" textRotation="90" wrapText="1"/>
    </xf>
    <xf numFmtId="0" fontId="6" fillId="2" borderId="4" xfId="0" applyNumberFormat="1" applyFont="1" applyFill="1" applyBorder="1" applyAlignment="1" applyProtection="1">
      <alignment horizontal="center" vertical="center" textRotation="90" wrapText="1"/>
    </xf>
    <xf numFmtId="0" fontId="2" fillId="0" borderId="14" xfId="0" applyFont="1" applyBorder="1" applyAlignment="1" applyProtection="1">
      <alignment horizontal="left" vertical="center"/>
    </xf>
    <xf numFmtId="0" fontId="2" fillId="0" borderId="13" xfId="0" applyFont="1" applyBorder="1" applyAlignment="1" applyProtection="1">
      <alignment horizontal="left" vertical="center"/>
    </xf>
    <xf numFmtId="0" fontId="2" fillId="0" borderId="27" xfId="0" applyFont="1" applyBorder="1" applyAlignment="1" applyProtection="1">
      <alignment horizontal="left" vertical="center"/>
    </xf>
    <xf numFmtId="0" fontId="2" fillId="0" borderId="26" xfId="0" applyFont="1" applyBorder="1" applyAlignment="1" applyProtection="1">
      <alignment horizontal="left" vertical="center"/>
    </xf>
    <xf numFmtId="0" fontId="0" fillId="0" borderId="11" xfId="0" applyFont="1" applyBorder="1" applyAlignment="1" applyProtection="1">
      <alignment horizontal="left" vertical="center"/>
    </xf>
    <xf numFmtId="0" fontId="0" fillId="0" borderId="10" xfId="0" applyFont="1" applyBorder="1" applyAlignment="1" applyProtection="1">
      <alignment horizontal="left" vertical="center"/>
    </xf>
    <xf numFmtId="0" fontId="2" fillId="5" borderId="37" xfId="0" applyFont="1" applyFill="1" applyBorder="1" applyAlignment="1" applyProtection="1">
      <alignment horizontal="left" vertical="center"/>
    </xf>
    <xf numFmtId="0" fontId="2" fillId="5" borderId="36" xfId="0" applyFont="1" applyFill="1" applyBorder="1" applyAlignment="1" applyProtection="1">
      <alignment horizontal="left" vertical="center"/>
    </xf>
    <xf numFmtId="0" fontId="2" fillId="5" borderId="35" xfId="0" applyFont="1" applyFill="1" applyBorder="1" applyAlignment="1" applyProtection="1">
      <alignment horizontal="left" vertical="center"/>
    </xf>
    <xf numFmtId="0" fontId="2" fillId="5" borderId="11" xfId="0" applyFont="1" applyFill="1" applyBorder="1" applyAlignment="1" applyProtection="1">
      <alignment horizontal="left" vertical="center"/>
    </xf>
    <xf numFmtId="0" fontId="2" fillId="5" borderId="10" xfId="0" applyFont="1" applyFill="1" applyBorder="1" applyAlignment="1" applyProtection="1">
      <alignment horizontal="left" vertical="center"/>
    </xf>
    <xf numFmtId="0" fontId="0" fillId="2" borderId="34" xfId="0" applyFill="1" applyBorder="1" applyAlignment="1" applyProtection="1">
      <alignment horizontal="left" vertical="center"/>
    </xf>
    <xf numFmtId="0" fontId="0" fillId="2" borderId="33" xfId="0" applyFill="1" applyBorder="1" applyAlignment="1" applyProtection="1">
      <alignment horizontal="left" vertical="center"/>
    </xf>
    <xf numFmtId="0" fontId="0" fillId="0" borderId="3" xfId="0" applyBorder="1" applyAlignment="1" applyProtection="1">
      <alignment horizontal="left" vertical="center"/>
    </xf>
    <xf numFmtId="0" fontId="0" fillId="0" borderId="2" xfId="0" applyBorder="1" applyAlignment="1" applyProtection="1">
      <alignment horizontal="left" vertical="center"/>
    </xf>
    <xf numFmtId="0" fontId="0" fillId="0" borderId="1" xfId="0" applyBorder="1" applyAlignment="1" applyProtection="1">
      <alignment horizontal="left" vertical="center"/>
    </xf>
    <xf numFmtId="0" fontId="0" fillId="0" borderId="16" xfId="0" applyFill="1" applyBorder="1" applyAlignment="1" applyProtection="1">
      <alignment horizontal="center" vertical="center"/>
    </xf>
    <xf numFmtId="0" fontId="17" fillId="0" borderId="8" xfId="0" applyFont="1" applyBorder="1" applyAlignment="1" applyProtection="1">
      <alignment horizontal="center" vertical="center"/>
    </xf>
    <xf numFmtId="0" fontId="17" fillId="0" borderId="7" xfId="0" applyFont="1" applyBorder="1" applyAlignment="1" applyProtection="1">
      <alignment horizontal="center" vertical="center"/>
    </xf>
    <xf numFmtId="0" fontId="17" fillId="0" borderId="6" xfId="0" applyFont="1" applyBorder="1" applyAlignment="1" applyProtection="1">
      <alignment horizontal="center" vertical="center"/>
    </xf>
    <xf numFmtId="0" fontId="0" fillId="5" borderId="14" xfId="0" applyFont="1" applyFill="1" applyBorder="1" applyAlignment="1" applyProtection="1">
      <alignment horizontal="left" vertical="center"/>
    </xf>
    <xf numFmtId="0" fontId="0" fillId="5" borderId="13" xfId="0" applyFont="1" applyFill="1" applyBorder="1" applyAlignment="1" applyProtection="1">
      <alignment horizontal="left" vertical="center"/>
    </xf>
    <xf numFmtId="0" fontId="15" fillId="6" borderId="31" xfId="0" applyFont="1" applyFill="1" applyBorder="1" applyAlignment="1" applyProtection="1">
      <alignment horizontal="center" vertical="center" textRotation="90" wrapText="1"/>
    </xf>
    <xf numFmtId="0" fontId="15" fillId="6" borderId="23" xfId="0" applyFont="1" applyFill="1" applyBorder="1" applyAlignment="1" applyProtection="1">
      <alignment horizontal="center" vertical="center" textRotation="90" wrapText="1"/>
    </xf>
    <xf numFmtId="0" fontId="15" fillId="6" borderId="22" xfId="0" applyFont="1" applyFill="1" applyBorder="1" applyAlignment="1" applyProtection="1">
      <alignment horizontal="center" vertical="center" textRotation="90" wrapText="1"/>
    </xf>
    <xf numFmtId="0" fontId="0" fillId="6" borderId="27" xfId="0" applyFill="1" applyBorder="1" applyAlignment="1" applyProtection="1">
      <alignment horizontal="left" vertical="center"/>
    </xf>
    <xf numFmtId="0" fontId="0" fillId="6" borderId="26" xfId="0" applyFill="1" applyBorder="1" applyAlignment="1" applyProtection="1">
      <alignment horizontal="left" vertical="center"/>
    </xf>
    <xf numFmtId="0" fontId="0" fillId="2" borderId="27" xfId="0" applyFill="1" applyBorder="1" applyAlignment="1" applyProtection="1">
      <alignment horizontal="left" vertical="center"/>
    </xf>
    <xf numFmtId="0" fontId="0" fillId="2" borderId="26" xfId="0" applyFill="1" applyBorder="1" applyAlignment="1" applyProtection="1">
      <alignment horizontal="left" vertical="center"/>
    </xf>
    <xf numFmtId="0" fontId="0" fillId="2" borderId="25" xfId="0" applyFill="1" applyBorder="1" applyAlignment="1" applyProtection="1">
      <alignment horizontal="left" vertical="center"/>
    </xf>
    <xf numFmtId="0" fontId="0" fillId="2" borderId="2" xfId="0" applyFill="1" applyBorder="1" applyAlignment="1" applyProtection="1">
      <alignment horizontal="left" vertical="center"/>
    </xf>
    <xf numFmtId="0" fontId="0" fillId="2" borderId="1" xfId="0" applyFill="1" applyBorder="1" applyAlignment="1" applyProtection="1">
      <alignment horizontal="left" vertical="center"/>
    </xf>
    <xf numFmtId="0" fontId="2" fillId="2" borderId="2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0" fillId="0" borderId="27" xfId="0" applyFont="1" applyBorder="1" applyAlignment="1" applyProtection="1">
      <alignment horizontal="left" vertical="center"/>
    </xf>
    <xf numFmtId="0" fontId="0" fillId="0" borderId="26" xfId="0" applyFont="1" applyBorder="1" applyAlignment="1" applyProtection="1">
      <alignment horizontal="left" vertical="center"/>
    </xf>
    <xf numFmtId="0" fontId="0" fillId="0" borderId="27" xfId="0" applyBorder="1" applyAlignment="1" applyProtection="1">
      <alignment horizontal="left" vertical="center"/>
    </xf>
    <xf numFmtId="0" fontId="0" fillId="0" borderId="26" xfId="0" applyBorder="1" applyAlignment="1" applyProtection="1">
      <alignment horizontal="left" vertical="center"/>
    </xf>
    <xf numFmtId="0" fontId="2" fillId="5" borderId="30" xfId="0" applyFont="1" applyFill="1" applyBorder="1" applyAlignment="1" applyProtection="1">
      <alignment horizontal="left" vertical="center"/>
    </xf>
    <xf numFmtId="0" fontId="2" fillId="5" borderId="29" xfId="0" applyFont="1" applyFill="1" applyBorder="1" applyAlignment="1" applyProtection="1">
      <alignment horizontal="left" vertical="center"/>
    </xf>
    <xf numFmtId="0" fontId="2" fillId="5" borderId="28" xfId="0" applyFont="1" applyFill="1" applyBorder="1" applyAlignment="1" applyProtection="1">
      <alignment horizontal="left" vertical="center"/>
    </xf>
    <xf numFmtId="0" fontId="16" fillId="0" borderId="8"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6" xfId="0" applyFont="1" applyBorder="1" applyAlignment="1" applyProtection="1">
      <alignment horizontal="center" vertical="center"/>
    </xf>
    <xf numFmtId="0" fontId="11" fillId="2" borderId="27" xfId="0" applyFont="1" applyFill="1" applyBorder="1" applyAlignment="1" applyProtection="1">
      <alignment horizontal="left" vertical="center"/>
    </xf>
    <xf numFmtId="0" fontId="11" fillId="2" borderId="26" xfId="0" applyFont="1" applyFill="1" applyBorder="1" applyAlignment="1" applyProtection="1">
      <alignment horizontal="left" vertical="center"/>
    </xf>
    <xf numFmtId="0" fontId="0" fillId="0" borderId="25" xfId="0" applyFont="1" applyBorder="1" applyAlignment="1" applyProtection="1">
      <alignment horizontal="left" vertical="center"/>
    </xf>
    <xf numFmtId="0" fontId="0" fillId="0" borderId="2" xfId="0" applyFont="1" applyBorder="1" applyAlignment="1" applyProtection="1">
      <alignment horizontal="left" vertical="center"/>
    </xf>
    <xf numFmtId="0" fontId="0" fillId="0" borderId="1" xfId="0" applyFont="1" applyBorder="1" applyAlignment="1" applyProtection="1">
      <alignment horizontal="left" vertical="center"/>
    </xf>
    <xf numFmtId="0" fontId="0" fillId="0" borderId="25" xfId="0" applyBorder="1" applyAlignment="1" applyProtection="1">
      <alignment horizontal="left" vertical="center"/>
    </xf>
    <xf numFmtId="0" fontId="2" fillId="11" borderId="11" xfId="0" applyFont="1" applyFill="1" applyBorder="1" applyAlignment="1" applyProtection="1">
      <alignment horizontal="right" vertical="center"/>
    </xf>
    <xf numFmtId="0" fontId="2" fillId="11" borderId="10" xfId="0" applyFont="1" applyFill="1" applyBorder="1" applyAlignment="1" applyProtection="1">
      <alignment horizontal="right" vertical="center"/>
    </xf>
    <xf numFmtId="0" fontId="2" fillId="5" borderId="8" xfId="0" applyFont="1" applyFill="1" applyBorder="1" applyAlignment="1" applyProtection="1">
      <alignment horizontal="right" vertical="center"/>
    </xf>
    <xf numFmtId="0" fontId="2" fillId="5" borderId="7" xfId="0" applyFont="1" applyFill="1" applyBorder="1" applyAlignment="1" applyProtection="1">
      <alignment horizontal="right" vertical="center"/>
    </xf>
    <xf numFmtId="0" fontId="2" fillId="5" borderId="6" xfId="0" applyFont="1" applyFill="1" applyBorder="1" applyAlignment="1" applyProtection="1">
      <alignment horizontal="right" vertical="center"/>
    </xf>
    <xf numFmtId="0" fontId="2" fillId="2" borderId="8" xfId="0" applyFont="1" applyFill="1" applyBorder="1" applyAlignment="1" applyProtection="1">
      <alignment horizontal="right" vertical="center"/>
    </xf>
    <xf numFmtId="0" fontId="2" fillId="2" borderId="7" xfId="0" applyFont="1" applyFill="1" applyBorder="1" applyAlignment="1" applyProtection="1">
      <alignment horizontal="right" vertical="center"/>
    </xf>
    <xf numFmtId="0" fontId="2" fillId="2" borderId="6" xfId="0" applyFont="1" applyFill="1" applyBorder="1" applyAlignment="1" applyProtection="1">
      <alignment horizontal="right" vertical="center"/>
    </xf>
    <xf numFmtId="0" fontId="5" fillId="0" borderId="3" xfId="0" applyFont="1" applyBorder="1" applyAlignment="1" applyProtection="1">
      <alignment horizontal="justify" vertical="center" wrapText="1"/>
    </xf>
    <xf numFmtId="0" fontId="3" fillId="0" borderId="2" xfId="0" applyFont="1" applyBorder="1" applyAlignment="1" applyProtection="1">
      <alignment horizontal="justify" vertical="center" wrapText="1"/>
    </xf>
    <xf numFmtId="0" fontId="3" fillId="0" borderId="1" xfId="0" applyFont="1" applyBorder="1" applyAlignment="1" applyProtection="1">
      <alignment horizontal="justify" vertical="center" wrapText="1"/>
    </xf>
    <xf numFmtId="0" fontId="14" fillId="5" borderId="8" xfId="0" applyFont="1" applyFill="1" applyBorder="1" applyAlignment="1" applyProtection="1">
      <alignment horizontal="left" vertical="center"/>
    </xf>
    <xf numFmtId="0" fontId="14" fillId="5" borderId="7" xfId="0" applyFont="1" applyFill="1" applyBorder="1" applyAlignment="1" applyProtection="1">
      <alignment horizontal="left" vertical="center"/>
    </xf>
    <xf numFmtId="0" fontId="14" fillId="2" borderId="20" xfId="0" applyFont="1" applyFill="1" applyBorder="1" applyAlignment="1" applyProtection="1">
      <alignment horizontal="left" vertical="center" wrapText="1"/>
    </xf>
    <xf numFmtId="0" fontId="14" fillId="2" borderId="19"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0" fontId="11" fillId="2" borderId="17" xfId="0" applyFont="1" applyFill="1" applyBorder="1" applyAlignment="1" applyProtection="1">
      <alignment horizontal="left" vertical="center"/>
    </xf>
    <xf numFmtId="0" fontId="11" fillId="2" borderId="16" xfId="0" applyFont="1" applyFill="1" applyBorder="1" applyAlignment="1" applyProtection="1">
      <alignment horizontal="left" vertical="center"/>
    </xf>
    <xf numFmtId="0" fontId="11" fillId="2" borderId="15" xfId="0" applyFont="1" applyFill="1" applyBorder="1" applyAlignment="1" applyProtection="1">
      <alignment horizontal="left" vertical="center"/>
    </xf>
    <xf numFmtId="0" fontId="2" fillId="4" borderId="14" xfId="0" applyFont="1" applyFill="1" applyBorder="1" applyAlignment="1" applyProtection="1">
      <alignment horizontal="right" vertical="center"/>
    </xf>
    <xf numFmtId="0" fontId="2" fillId="4" borderId="13" xfId="0" applyFont="1" applyFill="1" applyBorder="1" applyAlignment="1" applyProtection="1">
      <alignment horizontal="right" vertical="center"/>
    </xf>
    <xf numFmtId="0" fontId="2" fillId="11" borderId="14" xfId="0" applyFont="1" applyFill="1" applyBorder="1" applyAlignment="1" applyProtection="1">
      <alignment horizontal="right" vertical="center"/>
    </xf>
    <xf numFmtId="0" fontId="2" fillId="11" borderId="13" xfId="0" applyFont="1" applyFill="1" applyBorder="1" applyAlignment="1" applyProtection="1">
      <alignment horizontal="right"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30480</xdr:colOff>
      <xdr:row>3</xdr:row>
      <xdr:rowOff>76200</xdr:rowOff>
    </xdr:from>
    <xdr:to>
      <xdr:col>15</xdr:col>
      <xdr:colOff>464820</xdr:colOff>
      <xdr:row>3</xdr:row>
      <xdr:rowOff>121919</xdr:rowOff>
    </xdr:to>
    <xdr:sp macro="" textlink="">
      <xdr:nvSpPr>
        <xdr:cNvPr id="2" name="1 Flecha derecha">
          <a:extLst>
            <a:ext uri="{FF2B5EF4-FFF2-40B4-BE49-F238E27FC236}">
              <a16:creationId xmlns="" xmlns:a16="http://schemas.microsoft.com/office/drawing/2014/main" id="{00000000-0008-0000-0000-000002000000}"/>
            </a:ext>
          </a:extLst>
        </xdr:cNvPr>
        <xdr:cNvSpPr/>
      </xdr:nvSpPr>
      <xdr:spPr>
        <a:xfrm>
          <a:off x="11803380" y="624840"/>
          <a:ext cx="43434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ca-ES" sz="1100"/>
        </a:p>
      </xdr:txBody>
    </xdr:sp>
    <xdr:clientData/>
  </xdr:twoCellAnchor>
  <xdr:twoCellAnchor>
    <xdr:from>
      <xdr:col>0</xdr:col>
      <xdr:colOff>1</xdr:colOff>
      <xdr:row>0</xdr:row>
      <xdr:rowOff>1</xdr:rowOff>
    </xdr:from>
    <xdr:to>
      <xdr:col>3</xdr:col>
      <xdr:colOff>160020</xdr:colOff>
      <xdr:row>7</xdr:row>
      <xdr:rowOff>32942</xdr:rowOff>
    </xdr:to>
    <xdr:grpSp>
      <xdr:nvGrpSpPr>
        <xdr:cNvPr id="3" name="Group 9">
          <a:extLst>
            <a:ext uri="{FF2B5EF4-FFF2-40B4-BE49-F238E27FC236}">
              <a16:creationId xmlns="" xmlns:a16="http://schemas.microsoft.com/office/drawing/2014/main" id="{00000000-0008-0000-0000-000009040000}"/>
            </a:ext>
          </a:extLst>
        </xdr:cNvPr>
        <xdr:cNvGrpSpPr>
          <a:grpSpLocks/>
        </xdr:cNvGrpSpPr>
      </xdr:nvGrpSpPr>
      <xdr:grpSpPr bwMode="auto">
        <a:xfrm>
          <a:off x="1" y="1"/>
          <a:ext cx="1219199" cy="1000681"/>
          <a:chOff x="2100" y="633"/>
          <a:chExt cx="2670" cy="1870"/>
        </a:xfrm>
      </xdr:grpSpPr>
      <xdr:pic>
        <xdr:nvPicPr>
          <xdr:cNvPr id="4" name="Picture 10" descr="escut">
            <a:extLst>
              <a:ext uri="{FF2B5EF4-FFF2-40B4-BE49-F238E27FC236}">
                <a16:creationId xmlns=""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54" y="633"/>
            <a:ext cx="925" cy="1152"/>
          </a:xfrm>
          <a:prstGeom prst="rect">
            <a:avLst/>
          </a:prstGeom>
          <a:noFill/>
        </xdr:spPr>
      </xdr:pic>
      <xdr:sp macro="" textlink="">
        <xdr:nvSpPr>
          <xdr:cNvPr id="5" name="Text Box 11">
            <a:extLst>
              <a:ext uri="{FF2B5EF4-FFF2-40B4-BE49-F238E27FC236}">
                <a16:creationId xmlns="" xmlns:a16="http://schemas.microsoft.com/office/drawing/2014/main" id="{00000000-0008-0000-0000-00000B040000}"/>
              </a:ext>
            </a:extLst>
          </xdr:cNvPr>
          <xdr:cNvSpPr txBox="1">
            <a:spLocks noChangeArrowheads="1"/>
          </xdr:cNvSpPr>
        </xdr:nvSpPr>
        <xdr:spPr bwMode="auto">
          <a:xfrm>
            <a:off x="2100" y="1785"/>
            <a:ext cx="2670" cy="718"/>
          </a:xfrm>
          <a:prstGeom prst="rect">
            <a:avLst/>
          </a:prstGeom>
          <a:solidFill>
            <a:srgbClr val="FFFFFF"/>
          </a:solidFill>
          <a:ln w="0">
            <a:solidFill>
              <a:srgbClr val="FFFFFF"/>
            </a:solidFill>
            <a:miter lim="800000"/>
            <a:headEnd/>
            <a:tailEnd/>
          </a:ln>
        </xdr:spPr>
        <xdr:txBody>
          <a:bodyPr vertOverflow="clip" wrap="square" lIns="91440" tIns="45720" rIns="91440" bIns="45720" anchor="t" upright="1"/>
          <a:lstStyle/>
          <a:p>
            <a:pPr algn="ctr" rtl="0">
              <a:defRPr sz="1000"/>
            </a:pPr>
            <a:r>
              <a:rPr lang="ca-ES" sz="900" b="1" i="0" u="none" strike="noStrike" baseline="0">
                <a:solidFill>
                  <a:srgbClr val="000000"/>
                </a:solidFill>
                <a:latin typeface="Arial"/>
                <a:cs typeface="Arial"/>
              </a:rPr>
              <a:t>Ajuntament de Castell-Platja d’Aro</a:t>
            </a:r>
          </a:p>
          <a:p>
            <a:pPr algn="ctr" rtl="0">
              <a:defRPr sz="1000"/>
            </a:pPr>
            <a:endParaRPr lang="ca-ES" sz="900" b="1" i="0" u="none" strike="noStrike" baseline="0">
              <a:solidFill>
                <a:srgbClr val="000000"/>
              </a:solidFill>
              <a:latin typeface="Arial"/>
              <a:cs typeface="Aria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30480</xdr:colOff>
      <xdr:row>3</xdr:row>
      <xdr:rowOff>76200</xdr:rowOff>
    </xdr:from>
    <xdr:to>
      <xdr:col>15</xdr:col>
      <xdr:colOff>464820</xdr:colOff>
      <xdr:row>3</xdr:row>
      <xdr:rowOff>121919</xdr:rowOff>
    </xdr:to>
    <xdr:sp macro="" textlink="">
      <xdr:nvSpPr>
        <xdr:cNvPr id="2" name="1 Flecha derecha">
          <a:extLst>
            <a:ext uri="{FF2B5EF4-FFF2-40B4-BE49-F238E27FC236}">
              <a16:creationId xmlns:a16="http://schemas.microsoft.com/office/drawing/2014/main" xmlns="" id="{00000000-0008-0000-0000-000002000000}"/>
            </a:ext>
          </a:extLst>
        </xdr:cNvPr>
        <xdr:cNvSpPr/>
      </xdr:nvSpPr>
      <xdr:spPr>
        <a:xfrm>
          <a:off x="11803380" y="624840"/>
          <a:ext cx="43434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ca-ES" sz="1100"/>
        </a:p>
      </xdr:txBody>
    </xdr:sp>
    <xdr:clientData/>
  </xdr:twoCellAnchor>
  <xdr:twoCellAnchor>
    <xdr:from>
      <xdr:col>0</xdr:col>
      <xdr:colOff>1</xdr:colOff>
      <xdr:row>0</xdr:row>
      <xdr:rowOff>1</xdr:rowOff>
    </xdr:from>
    <xdr:to>
      <xdr:col>3</xdr:col>
      <xdr:colOff>160020</xdr:colOff>
      <xdr:row>7</xdr:row>
      <xdr:rowOff>32942</xdr:rowOff>
    </xdr:to>
    <xdr:grpSp>
      <xdr:nvGrpSpPr>
        <xdr:cNvPr id="1033" name="Group 9">
          <a:extLst>
            <a:ext uri="{FF2B5EF4-FFF2-40B4-BE49-F238E27FC236}">
              <a16:creationId xmlns:a16="http://schemas.microsoft.com/office/drawing/2014/main" xmlns="" id="{00000000-0008-0000-0000-000009040000}"/>
            </a:ext>
          </a:extLst>
        </xdr:cNvPr>
        <xdr:cNvGrpSpPr>
          <a:grpSpLocks/>
        </xdr:cNvGrpSpPr>
      </xdr:nvGrpSpPr>
      <xdr:grpSpPr bwMode="auto">
        <a:xfrm>
          <a:off x="1" y="1"/>
          <a:ext cx="1219199" cy="1153081"/>
          <a:chOff x="2100" y="633"/>
          <a:chExt cx="2670" cy="1870"/>
        </a:xfrm>
      </xdr:grpSpPr>
      <xdr:pic>
        <xdr:nvPicPr>
          <xdr:cNvPr id="1034" name="Picture 10" descr="escut">
            <a:extLst>
              <a:ext uri="{FF2B5EF4-FFF2-40B4-BE49-F238E27FC236}">
                <a16:creationId xmlns:a16="http://schemas.microsoft.com/office/drawing/2014/main" xmlns="" id="{00000000-0008-0000-0000-00000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54" y="633"/>
            <a:ext cx="925" cy="1152"/>
          </a:xfrm>
          <a:prstGeom prst="rect">
            <a:avLst/>
          </a:prstGeom>
          <a:noFill/>
        </xdr:spPr>
      </xdr:pic>
      <xdr:sp macro="" textlink="">
        <xdr:nvSpPr>
          <xdr:cNvPr id="1035" name="Text Box 11">
            <a:extLst>
              <a:ext uri="{FF2B5EF4-FFF2-40B4-BE49-F238E27FC236}">
                <a16:creationId xmlns:a16="http://schemas.microsoft.com/office/drawing/2014/main" xmlns="" id="{00000000-0008-0000-0000-00000B040000}"/>
              </a:ext>
            </a:extLst>
          </xdr:cNvPr>
          <xdr:cNvSpPr txBox="1">
            <a:spLocks noChangeArrowheads="1"/>
          </xdr:cNvSpPr>
        </xdr:nvSpPr>
        <xdr:spPr bwMode="auto">
          <a:xfrm>
            <a:off x="2100" y="1785"/>
            <a:ext cx="2670" cy="718"/>
          </a:xfrm>
          <a:prstGeom prst="rect">
            <a:avLst/>
          </a:prstGeom>
          <a:solidFill>
            <a:srgbClr val="FFFFFF"/>
          </a:solidFill>
          <a:ln w="0">
            <a:solidFill>
              <a:srgbClr val="FFFFFF"/>
            </a:solidFill>
            <a:miter lim="800000"/>
            <a:headEnd/>
            <a:tailEnd/>
          </a:ln>
        </xdr:spPr>
        <xdr:txBody>
          <a:bodyPr vertOverflow="clip" wrap="square" lIns="91440" tIns="45720" rIns="91440" bIns="45720" anchor="t" upright="1"/>
          <a:lstStyle/>
          <a:p>
            <a:pPr algn="ctr" rtl="0">
              <a:defRPr sz="1000"/>
            </a:pPr>
            <a:r>
              <a:rPr lang="ca-ES" sz="900" b="1" i="0" u="none" strike="noStrike" baseline="0">
                <a:solidFill>
                  <a:srgbClr val="000000"/>
                </a:solidFill>
                <a:latin typeface="Arial"/>
                <a:cs typeface="Arial"/>
              </a:rPr>
              <a:t>Ajuntament de Castell-Platja d’Aro</a:t>
            </a:r>
          </a:p>
          <a:p>
            <a:pPr algn="ctr" rtl="0">
              <a:defRPr sz="1000"/>
            </a:pPr>
            <a:endParaRPr lang="ca-ES" sz="900" b="1" i="0" u="none" strike="noStrike" baseline="0">
              <a:solidFill>
                <a:srgbClr val="000000"/>
              </a:solidFill>
              <a:latin typeface="Arial"/>
              <a:cs typeface="Arial"/>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AA98"/>
  <sheetViews>
    <sheetView showGridLines="0" zoomScaleNormal="100" workbookViewId="0">
      <selection activeCell="I5" sqref="I5:J5"/>
    </sheetView>
  </sheetViews>
  <sheetFormatPr baseColWidth="10" defaultColWidth="11.44140625" defaultRowHeight="14.4" outlineLevelRow="1" outlineLevelCol="1"/>
  <cols>
    <col min="1" max="1" width="6.6640625" style="17" customWidth="1"/>
    <col min="2" max="2" width="2.109375" style="18" customWidth="1"/>
    <col min="3" max="3" width="6.6640625" style="17" customWidth="1"/>
    <col min="4" max="4" width="3.6640625" style="17" customWidth="1"/>
    <col min="5" max="5" width="2.44140625" style="19" customWidth="1"/>
    <col min="6" max="7" width="11.33203125" style="17" customWidth="1"/>
    <col min="8" max="8" width="17.44140625" style="17" customWidth="1"/>
    <col min="9" max="9" width="11.33203125" style="17" customWidth="1"/>
    <col min="10" max="10" width="22.109375" style="17" customWidth="1"/>
    <col min="11" max="11" width="2" style="18" customWidth="1"/>
    <col min="12" max="12" width="6" style="17" customWidth="1"/>
    <col min="13" max="13" width="11.109375" style="17" customWidth="1"/>
    <col min="14" max="14" width="18.33203125" style="58" hidden="1" customWidth="1" outlineLevel="1"/>
    <col min="15" max="15" width="8.6640625" style="58" hidden="1" customWidth="1" outlineLevel="1"/>
    <col min="16" max="16" width="7.6640625" style="58" hidden="1" customWidth="1" outlineLevel="1"/>
    <col min="17" max="17" width="17.33203125" style="58" hidden="1" customWidth="1" outlineLevel="1"/>
    <col min="18" max="18" width="12.44140625" style="58" hidden="1" customWidth="1" outlineLevel="1"/>
    <col min="19" max="19" width="10.44140625" style="17" customWidth="1" collapsed="1"/>
    <col min="20" max="27" width="11.44140625" style="81" customWidth="1"/>
    <col min="28" max="16384" width="11.44140625" style="17"/>
  </cols>
  <sheetData>
    <row r="1" spans="1:19" s="81" customFormat="1" ht="21" customHeight="1">
      <c r="B1" s="13"/>
      <c r="D1" s="14"/>
      <c r="E1" s="104" t="s">
        <v>52</v>
      </c>
      <c r="F1" s="105"/>
      <c r="G1" s="105"/>
      <c r="H1" s="105"/>
      <c r="I1" s="105"/>
      <c r="J1" s="106"/>
      <c r="K1" s="56"/>
      <c r="L1" s="57"/>
      <c r="M1" s="17"/>
      <c r="N1" s="58"/>
      <c r="O1" s="58"/>
      <c r="P1" s="58"/>
      <c r="Q1" s="58"/>
      <c r="R1" s="58"/>
      <c r="S1" s="17"/>
    </row>
    <row r="2" spans="1:19" s="81" customFormat="1" ht="5.7" customHeight="1">
      <c r="A2" s="91"/>
      <c r="B2" s="13"/>
      <c r="C2" s="90"/>
      <c r="D2" s="14"/>
      <c r="E2" s="19"/>
      <c r="F2" s="17"/>
      <c r="G2" s="17"/>
      <c r="H2" s="17"/>
      <c r="I2" s="17"/>
      <c r="J2" s="17"/>
      <c r="K2" s="18"/>
      <c r="L2" s="17"/>
      <c r="M2" s="17"/>
      <c r="N2" s="58"/>
      <c r="O2" s="58"/>
      <c r="P2" s="58"/>
      <c r="Q2" s="58"/>
      <c r="R2" s="58"/>
      <c r="S2" s="17"/>
    </row>
    <row r="3" spans="1:19" s="81" customFormat="1" ht="11.7" customHeight="1">
      <c r="A3" s="91"/>
      <c r="B3" s="13"/>
      <c r="C3" s="90"/>
      <c r="D3" s="14"/>
      <c r="E3" s="107" t="s">
        <v>51</v>
      </c>
      <c r="F3" s="108"/>
      <c r="G3" s="108"/>
      <c r="H3" s="108"/>
      <c r="I3" s="108"/>
      <c r="J3" s="109"/>
      <c r="K3" s="59"/>
      <c r="L3" s="60"/>
      <c r="M3" s="17"/>
      <c r="N3" s="61" t="s">
        <v>50</v>
      </c>
      <c r="O3" s="61" t="s">
        <v>49</v>
      </c>
      <c r="P3" s="58"/>
      <c r="Q3" s="62" t="s">
        <v>50</v>
      </c>
      <c r="R3" s="62" t="s">
        <v>49</v>
      </c>
      <c r="S3" s="17"/>
    </row>
    <row r="4" spans="1:19" s="81" customFormat="1" ht="6" customHeight="1">
      <c r="A4" s="91"/>
      <c r="B4" s="13"/>
      <c r="C4" s="90"/>
      <c r="D4" s="14"/>
      <c r="E4" s="19"/>
      <c r="F4" s="17"/>
      <c r="G4" s="17"/>
      <c r="H4" s="17"/>
      <c r="I4" s="17"/>
      <c r="J4" s="17"/>
      <c r="K4" s="18"/>
      <c r="L4" s="17"/>
      <c r="M4" s="17"/>
      <c r="N4" s="63" t="s">
        <v>48</v>
      </c>
      <c r="O4" s="64">
        <v>0.14000000000000001</v>
      </c>
      <c r="P4" s="58"/>
      <c r="Q4" s="63" t="s">
        <v>47</v>
      </c>
      <c r="R4" s="64">
        <v>0</v>
      </c>
      <c r="S4" s="17"/>
    </row>
    <row r="5" spans="1:19" s="81" customFormat="1" ht="13.2" customHeight="1">
      <c r="A5" s="91"/>
      <c r="B5" s="13"/>
      <c r="C5" s="90"/>
      <c r="D5" s="14"/>
      <c r="E5" s="110" t="s">
        <v>46</v>
      </c>
      <c r="F5" s="110"/>
      <c r="G5" s="110"/>
      <c r="H5" s="110"/>
      <c r="I5" s="111"/>
      <c r="J5" s="111"/>
      <c r="K5" s="43"/>
      <c r="L5" s="20"/>
      <c r="M5" s="17"/>
      <c r="N5" s="65">
        <v>1</v>
      </c>
      <c r="O5" s="66">
        <v>0.13</v>
      </c>
      <c r="P5" s="58"/>
      <c r="Q5" s="63">
        <v>1</v>
      </c>
      <c r="R5" s="64">
        <v>0.01</v>
      </c>
      <c r="S5" s="67"/>
    </row>
    <row r="6" spans="1:19" s="81" customFormat="1" ht="6.45" customHeight="1">
      <c r="A6" s="91"/>
      <c r="B6" s="13"/>
      <c r="C6" s="90"/>
      <c r="D6" s="14"/>
      <c r="E6" s="21"/>
      <c r="F6" s="21"/>
      <c r="G6" s="21"/>
      <c r="H6" s="21"/>
      <c r="I6" s="20"/>
      <c r="J6" s="20"/>
      <c r="K6" s="43"/>
      <c r="L6" s="20"/>
      <c r="M6" s="17"/>
      <c r="N6" s="65">
        <v>2</v>
      </c>
      <c r="O6" s="66">
        <v>0.15</v>
      </c>
      <c r="P6" s="58"/>
      <c r="Q6" s="63">
        <v>2</v>
      </c>
      <c r="R6" s="64">
        <v>0.02</v>
      </c>
      <c r="S6" s="67"/>
    </row>
    <row r="7" spans="1:19" s="81" customFormat="1" ht="13.2" customHeight="1">
      <c r="A7" s="91"/>
      <c r="B7" s="13"/>
      <c r="C7" s="90"/>
      <c r="D7" s="14"/>
      <c r="E7" s="21"/>
      <c r="F7" s="112" t="s">
        <v>45</v>
      </c>
      <c r="G7" s="113"/>
      <c r="H7" s="113"/>
      <c r="I7" s="114" t="s">
        <v>44</v>
      </c>
      <c r="J7" s="115"/>
      <c r="K7" s="68"/>
      <c r="L7" s="20"/>
      <c r="M7" s="17"/>
      <c r="N7" s="65">
        <v>3</v>
      </c>
      <c r="O7" s="66">
        <v>0.16</v>
      </c>
      <c r="P7" s="58"/>
      <c r="Q7" s="63">
        <v>3</v>
      </c>
      <c r="R7" s="64">
        <v>0.04</v>
      </c>
      <c r="S7" s="67"/>
    </row>
    <row r="8" spans="1:19" s="81" customFormat="1" ht="8.6999999999999993" customHeight="1" thickBot="1">
      <c r="A8" s="91"/>
      <c r="B8" s="13"/>
      <c r="C8" s="90"/>
      <c r="D8" s="14"/>
      <c r="E8" s="19"/>
      <c r="F8" s="17"/>
      <c r="G8" s="17"/>
      <c r="H8" s="17"/>
      <c r="I8" s="17"/>
      <c r="J8" s="17"/>
      <c r="K8" s="18"/>
      <c r="L8" s="17"/>
      <c r="M8" s="17"/>
      <c r="N8" s="65">
        <v>4</v>
      </c>
      <c r="O8" s="66">
        <v>0.17</v>
      </c>
      <c r="P8" s="58"/>
      <c r="Q8" s="63">
        <v>4</v>
      </c>
      <c r="R8" s="64">
        <v>0.05</v>
      </c>
      <c r="S8" s="67"/>
    </row>
    <row r="9" spans="1:19" s="81" customFormat="1" ht="16.2" customHeight="1">
      <c r="A9" s="116" t="s">
        <v>65</v>
      </c>
      <c r="B9" s="13"/>
      <c r="C9" s="119" t="s">
        <v>53</v>
      </c>
      <c r="D9" s="14"/>
      <c r="E9" s="22" t="s">
        <v>43</v>
      </c>
      <c r="F9" s="122" t="s">
        <v>42</v>
      </c>
      <c r="G9" s="123"/>
      <c r="H9" s="123"/>
      <c r="I9" s="3">
        <f>IF(J9="",0,J9*I11/J11)</f>
        <v>0</v>
      </c>
      <c r="J9" s="4"/>
      <c r="K9" s="69"/>
      <c r="L9" s="70"/>
      <c r="M9" s="17"/>
      <c r="N9" s="65">
        <v>5</v>
      </c>
      <c r="O9" s="66">
        <v>0.17</v>
      </c>
      <c r="P9" s="58"/>
      <c r="Q9" s="63">
        <v>5</v>
      </c>
      <c r="R9" s="64">
        <v>0.06</v>
      </c>
      <c r="S9" s="67"/>
    </row>
    <row r="10" spans="1:19" s="81" customFormat="1">
      <c r="A10" s="117"/>
      <c r="B10" s="13"/>
      <c r="C10" s="120"/>
      <c r="D10" s="14"/>
      <c r="E10" s="22"/>
      <c r="F10" s="124" t="s">
        <v>41</v>
      </c>
      <c r="G10" s="125"/>
      <c r="H10" s="125"/>
      <c r="I10" s="2">
        <f>IF(J10="",0,J10*I11/J11)</f>
        <v>0</v>
      </c>
      <c r="J10" s="5"/>
      <c r="K10" s="69"/>
      <c r="L10" s="71"/>
      <c r="M10" s="17"/>
      <c r="N10" s="65">
        <v>6</v>
      </c>
      <c r="O10" s="66">
        <v>0.16</v>
      </c>
      <c r="P10" s="58"/>
      <c r="Q10" s="63">
        <v>6</v>
      </c>
      <c r="R10" s="64">
        <v>7.0000000000000007E-2</v>
      </c>
      <c r="S10" s="67"/>
    </row>
    <row r="11" spans="1:19" s="81" customFormat="1" ht="15" thickBot="1">
      <c r="A11" s="117"/>
      <c r="B11" s="13"/>
      <c r="C11" s="120"/>
      <c r="D11" s="14"/>
      <c r="E11" s="22"/>
      <c r="F11" s="126" t="s">
        <v>40</v>
      </c>
      <c r="G11" s="127"/>
      <c r="H11" s="127"/>
      <c r="I11" s="1">
        <v>1</v>
      </c>
      <c r="J11" s="28">
        <f>J9+J10</f>
        <v>0</v>
      </c>
      <c r="K11" s="69"/>
      <c r="L11" s="71"/>
      <c r="M11" s="17"/>
      <c r="N11" s="65">
        <v>7</v>
      </c>
      <c r="O11" s="66">
        <v>0.12</v>
      </c>
      <c r="P11" s="58"/>
      <c r="Q11" s="63">
        <v>7</v>
      </c>
      <c r="R11" s="64">
        <v>0.08</v>
      </c>
      <c r="S11" s="67"/>
    </row>
    <row r="12" spans="1:19" s="81" customFormat="1" ht="10.199999999999999" customHeight="1" thickBot="1">
      <c r="A12" s="117"/>
      <c r="B12" s="13"/>
      <c r="C12" s="120"/>
      <c r="D12" s="14"/>
      <c r="E12" s="22"/>
      <c r="F12" s="29"/>
      <c r="G12" s="29"/>
      <c r="H12" s="29"/>
      <c r="I12" s="21"/>
      <c r="J12" s="17"/>
      <c r="K12" s="18"/>
      <c r="L12" s="17"/>
      <c r="M12" s="17"/>
      <c r="N12" s="65">
        <v>8</v>
      </c>
      <c r="O12" s="66">
        <v>0.1</v>
      </c>
      <c r="P12" s="58"/>
      <c r="Q12" s="63">
        <v>8</v>
      </c>
      <c r="R12" s="64">
        <v>0.09</v>
      </c>
      <c r="S12" s="67"/>
    </row>
    <row r="13" spans="1:19" s="81" customFormat="1">
      <c r="A13" s="117"/>
      <c r="B13" s="13"/>
      <c r="C13" s="120"/>
      <c r="D13" s="14"/>
      <c r="E13" s="22"/>
      <c r="F13" s="128" t="s">
        <v>39</v>
      </c>
      <c r="G13" s="129"/>
      <c r="H13" s="129"/>
      <c r="I13" s="130"/>
      <c r="J13" s="6"/>
      <c r="K13" s="72"/>
      <c r="L13" s="17"/>
      <c r="M13" s="73"/>
      <c r="N13" s="65">
        <v>9</v>
      </c>
      <c r="O13" s="66">
        <v>0.09</v>
      </c>
      <c r="P13" s="58"/>
      <c r="Q13" s="63">
        <v>9</v>
      </c>
      <c r="R13" s="64">
        <v>0.11</v>
      </c>
      <c r="S13" s="67"/>
    </row>
    <row r="14" spans="1:19" s="81" customFormat="1" ht="15" thickBot="1">
      <c r="A14" s="117"/>
      <c r="B14" s="13"/>
      <c r="C14" s="120"/>
      <c r="D14" s="14"/>
      <c r="E14" s="22"/>
      <c r="F14" s="131" t="s">
        <v>60</v>
      </c>
      <c r="G14" s="132"/>
      <c r="H14" s="132"/>
      <c r="I14" s="132"/>
      <c r="J14" s="7"/>
      <c r="K14" s="31"/>
      <c r="L14" s="17"/>
      <c r="M14" s="17"/>
      <c r="N14" s="65">
        <v>10</v>
      </c>
      <c r="O14" s="66">
        <v>0.08</v>
      </c>
      <c r="P14" s="58"/>
      <c r="Q14" s="63">
        <v>10</v>
      </c>
      <c r="R14" s="64">
        <v>0.12</v>
      </c>
      <c r="S14" s="67"/>
    </row>
    <row r="15" spans="1:19" s="81" customFormat="1" ht="10.95" customHeight="1" thickBot="1">
      <c r="A15" s="117"/>
      <c r="B15" s="13"/>
      <c r="C15" s="120"/>
      <c r="D15" s="14"/>
      <c r="E15" s="22"/>
      <c r="F15" s="30"/>
      <c r="G15" s="21"/>
      <c r="H15" s="21"/>
      <c r="I15" s="21"/>
      <c r="J15" s="31"/>
      <c r="K15" s="31"/>
      <c r="L15" s="17"/>
      <c r="M15" s="17"/>
      <c r="N15" s="65">
        <v>11</v>
      </c>
      <c r="O15" s="66">
        <v>0.08</v>
      </c>
      <c r="P15" s="58"/>
      <c r="Q15" s="63">
        <v>11</v>
      </c>
      <c r="R15" s="64">
        <v>0.13</v>
      </c>
      <c r="S15" s="67"/>
    </row>
    <row r="16" spans="1:19" s="81" customFormat="1">
      <c r="A16" s="117"/>
      <c r="B16" s="13"/>
      <c r="C16" s="120"/>
      <c r="D16" s="14"/>
      <c r="E16" s="22" t="s">
        <v>38</v>
      </c>
      <c r="F16" s="133" t="s">
        <v>37</v>
      </c>
      <c r="G16" s="134"/>
      <c r="H16" s="134"/>
      <c r="I16" s="134"/>
      <c r="J16" s="8"/>
      <c r="K16" s="69"/>
      <c r="L16" s="17"/>
      <c r="M16" s="17"/>
      <c r="N16" s="65">
        <v>12</v>
      </c>
      <c r="O16" s="66">
        <v>0.08</v>
      </c>
      <c r="P16" s="58"/>
      <c r="Q16" s="74"/>
      <c r="R16" s="75"/>
      <c r="S16" s="17"/>
    </row>
    <row r="17" spans="1:19" s="81" customFormat="1">
      <c r="A17" s="117"/>
      <c r="B17" s="13"/>
      <c r="C17" s="120"/>
      <c r="D17" s="14"/>
      <c r="E17" s="22"/>
      <c r="F17" s="135" t="s">
        <v>36</v>
      </c>
      <c r="G17" s="136"/>
      <c r="H17" s="136"/>
      <c r="I17" s="137"/>
      <c r="J17" s="89">
        <f>J16*I9</f>
        <v>0</v>
      </c>
      <c r="K17" s="69"/>
      <c r="L17" s="17"/>
      <c r="M17" s="17"/>
      <c r="N17" s="65">
        <v>13</v>
      </c>
      <c r="O17" s="66">
        <v>0.08</v>
      </c>
      <c r="P17" s="58"/>
      <c r="Q17" s="76"/>
      <c r="R17" s="76"/>
      <c r="S17" s="17"/>
    </row>
    <row r="18" spans="1:19" s="81" customFormat="1" ht="10.199999999999999" customHeight="1" thickBot="1">
      <c r="A18" s="117"/>
      <c r="B18" s="13"/>
      <c r="C18" s="120"/>
      <c r="D18" s="14"/>
      <c r="E18" s="22"/>
      <c r="F18" s="138"/>
      <c r="G18" s="138"/>
      <c r="H18" s="138"/>
      <c r="I18" s="138"/>
      <c r="J18" s="138"/>
      <c r="K18" s="69"/>
      <c r="L18" s="17"/>
      <c r="M18" s="17"/>
      <c r="N18" s="65">
        <v>14</v>
      </c>
      <c r="O18" s="66">
        <v>0.1</v>
      </c>
      <c r="P18" s="58"/>
      <c r="Q18" s="92"/>
      <c r="R18" s="92"/>
      <c r="S18" s="17"/>
    </row>
    <row r="19" spans="1:19" s="81" customFormat="1" ht="12" customHeight="1" thickBot="1">
      <c r="A19" s="117"/>
      <c r="B19" s="13"/>
      <c r="C19" s="120"/>
      <c r="D19" s="14"/>
      <c r="E19" s="19"/>
      <c r="F19" s="139" t="s">
        <v>35</v>
      </c>
      <c r="G19" s="140"/>
      <c r="H19" s="140"/>
      <c r="I19" s="140"/>
      <c r="J19" s="141"/>
      <c r="K19" s="18"/>
      <c r="L19" s="17"/>
      <c r="M19" s="17"/>
      <c r="N19" s="65">
        <v>15</v>
      </c>
      <c r="O19" s="66">
        <v>0.12</v>
      </c>
      <c r="P19" s="58"/>
      <c r="Q19" s="92"/>
      <c r="R19" s="93"/>
      <c r="S19" s="17"/>
    </row>
    <row r="20" spans="1:19" s="81" customFormat="1">
      <c r="A20" s="117"/>
      <c r="B20" s="13"/>
      <c r="C20" s="120"/>
      <c r="D20" s="14"/>
      <c r="E20" s="23"/>
      <c r="F20" s="142" t="s">
        <v>27</v>
      </c>
      <c r="G20" s="143"/>
      <c r="H20" s="143"/>
      <c r="I20" s="143"/>
      <c r="J20" s="9"/>
      <c r="K20" s="77"/>
      <c r="L20" s="144" t="s">
        <v>34</v>
      </c>
      <c r="M20" s="17"/>
      <c r="N20" s="65">
        <v>16</v>
      </c>
      <c r="O20" s="66">
        <v>0.16</v>
      </c>
      <c r="P20" s="58"/>
      <c r="Q20" s="58"/>
      <c r="R20" s="58"/>
      <c r="S20" s="67"/>
    </row>
    <row r="21" spans="1:19" s="81" customFormat="1">
      <c r="A21" s="117"/>
      <c r="B21" s="13"/>
      <c r="C21" s="120"/>
      <c r="D21" s="14"/>
      <c r="E21" s="23"/>
      <c r="F21" s="147" t="s">
        <v>26</v>
      </c>
      <c r="G21" s="148"/>
      <c r="H21" s="148"/>
      <c r="I21" s="148"/>
      <c r="J21" s="10"/>
      <c r="K21" s="31"/>
      <c r="L21" s="145"/>
      <c r="M21" s="17"/>
      <c r="N21" s="65">
        <v>17</v>
      </c>
      <c r="O21" s="66">
        <v>0.2</v>
      </c>
      <c r="P21" s="58"/>
      <c r="Q21" s="58"/>
      <c r="R21" s="58"/>
      <c r="S21" s="67"/>
    </row>
    <row r="22" spans="1:19" s="81" customFormat="1">
      <c r="A22" s="117"/>
      <c r="B22" s="13"/>
      <c r="C22" s="120"/>
      <c r="D22" s="14"/>
      <c r="E22" s="23"/>
      <c r="F22" s="149" t="s">
        <v>25</v>
      </c>
      <c r="G22" s="150"/>
      <c r="H22" s="150"/>
      <c r="I22" s="150"/>
      <c r="J22" s="11"/>
      <c r="K22" s="69"/>
      <c r="L22" s="145"/>
      <c r="M22" s="17"/>
      <c r="N22" s="65">
        <v>18</v>
      </c>
      <c r="O22" s="66">
        <v>0.26</v>
      </c>
      <c r="P22" s="58"/>
      <c r="Q22" s="58"/>
      <c r="R22" s="58"/>
      <c r="S22" s="67"/>
    </row>
    <row r="23" spans="1:19" s="81" customFormat="1">
      <c r="A23" s="117"/>
      <c r="B23" s="13"/>
      <c r="C23" s="120"/>
      <c r="D23" s="14"/>
      <c r="E23" s="23"/>
      <c r="F23" s="151" t="s">
        <v>54</v>
      </c>
      <c r="G23" s="152"/>
      <c r="H23" s="152"/>
      <c r="I23" s="153"/>
      <c r="J23" s="12"/>
      <c r="K23" s="69"/>
      <c r="L23" s="145"/>
      <c r="M23" s="17"/>
      <c r="N23" s="65">
        <v>19</v>
      </c>
      <c r="O23" s="66">
        <v>0.36</v>
      </c>
      <c r="P23" s="58"/>
      <c r="Q23" s="58"/>
      <c r="R23" s="58"/>
      <c r="S23" s="67"/>
    </row>
    <row r="24" spans="1:19" s="81" customFormat="1">
      <c r="A24" s="117"/>
      <c r="B24" s="13"/>
      <c r="C24" s="120"/>
      <c r="D24" s="14"/>
      <c r="E24" s="23" t="s">
        <v>33</v>
      </c>
      <c r="F24" s="154" t="s">
        <v>23</v>
      </c>
      <c r="G24" s="155"/>
      <c r="H24" s="155"/>
      <c r="I24" s="156"/>
      <c r="J24" s="32">
        <f>IF(J23=100%,J22*J23,J22*I9)</f>
        <v>0</v>
      </c>
      <c r="K24" s="69"/>
      <c r="L24" s="145"/>
      <c r="M24" s="17"/>
      <c r="N24" s="65" t="s">
        <v>32</v>
      </c>
      <c r="O24" s="66">
        <v>0.45</v>
      </c>
      <c r="P24" s="58"/>
      <c r="Q24" s="58"/>
      <c r="R24" s="58"/>
      <c r="S24" s="67"/>
    </row>
    <row r="25" spans="1:19" s="81" customFormat="1">
      <c r="A25" s="117"/>
      <c r="B25" s="13"/>
      <c r="C25" s="120"/>
      <c r="D25" s="14"/>
      <c r="E25" s="23"/>
      <c r="F25" s="157" t="s">
        <v>22</v>
      </c>
      <c r="G25" s="158"/>
      <c r="H25" s="158"/>
      <c r="I25" s="158"/>
      <c r="J25" s="33">
        <f>IF(F72&gt;=12,"0",F72)</f>
        <v>0</v>
      </c>
      <c r="K25" s="78"/>
      <c r="L25" s="145"/>
      <c r="M25" s="17"/>
      <c r="N25" s="58"/>
      <c r="O25" s="58"/>
      <c r="P25" s="58"/>
      <c r="Q25" s="58"/>
      <c r="R25" s="58"/>
      <c r="S25" s="67"/>
    </row>
    <row r="26" spans="1:19" s="81" customFormat="1">
      <c r="A26" s="117"/>
      <c r="B26" s="13"/>
      <c r="C26" s="120"/>
      <c r="D26" s="14"/>
      <c r="E26" s="23"/>
      <c r="F26" s="159" t="s">
        <v>21</v>
      </c>
      <c r="G26" s="160"/>
      <c r="H26" s="160"/>
      <c r="I26" s="160"/>
      <c r="J26" s="34">
        <f>IF(J20="",0,F76)</f>
        <v>0</v>
      </c>
      <c r="K26" s="79"/>
      <c r="L26" s="145"/>
      <c r="M26" s="17"/>
      <c r="N26" s="58"/>
      <c r="O26" s="58"/>
      <c r="P26" s="58"/>
      <c r="Q26" s="58"/>
      <c r="R26" s="58"/>
      <c r="S26" s="67"/>
    </row>
    <row r="27" spans="1:19" s="81" customFormat="1">
      <c r="A27" s="117"/>
      <c r="B27" s="13"/>
      <c r="C27" s="120"/>
      <c r="D27" s="14"/>
      <c r="E27" s="23"/>
      <c r="F27" s="159" t="s">
        <v>20</v>
      </c>
      <c r="G27" s="160"/>
      <c r="H27" s="160"/>
      <c r="I27" s="160"/>
      <c r="J27" s="35">
        <f>IF(AND(J25=0),R4,IF(AND(J25="0"),R4,IF(AND(J25=1),R5,IF(AND(J25=2),R6,IF(AND(J25=3),R7,IF(AND(J25=4),R8,IF(AND(J25=5),R9,IF(AND(J25=6),R10,IF(AND(J25=7),R11,IF(AND(J25=8),R12,IF(AND(J25=9),R13,IF(AND(J25=10),R14,IF(AND(J25=11),R15)))))))))))))</f>
        <v>0</v>
      </c>
      <c r="K27" s="69"/>
      <c r="L27" s="145"/>
      <c r="M27" s="17"/>
      <c r="N27" s="58"/>
      <c r="O27" s="58"/>
      <c r="P27" s="58"/>
      <c r="Q27" s="58"/>
      <c r="R27" s="58"/>
      <c r="S27" s="67"/>
    </row>
    <row r="28" spans="1:19" s="81" customFormat="1">
      <c r="A28" s="117"/>
      <c r="B28" s="13"/>
      <c r="C28" s="120"/>
      <c r="D28" s="14"/>
      <c r="E28" s="23"/>
      <c r="F28" s="159" t="s">
        <v>19</v>
      </c>
      <c r="G28" s="160"/>
      <c r="H28" s="160"/>
      <c r="I28" s="160"/>
      <c r="J28" s="35">
        <f>IF(AND(J26=0),R4,IF(AND(J26=1),O5,IF(AND(J26=2),O6,IF(AND(J26=3),O7,IF(AND(J26=4),O8,IF(AND(J26=5),O9,IF(AND(J26=6),O10,IF(AND(J26=7),O11,IF(AND(J26=8),O12,IF(AND(J26=9),O13,IF(AND(J26=10),O14,IF(AND(J26=11),O15,IF(AND(J26=12),O16,IF(AND(J26=13),O17,IF(AND(J26=14),O18,IF(AND(J26=15),O19,IF(AND(J26=16),O20,IF(AND(J26=17),O21,IF(AND(J26=18),O22,IF(AND(J26=19),O23,IF(AND(J26&gt;=20),O24)))))))))))))))))))))</f>
        <v>0</v>
      </c>
      <c r="K28" s="69"/>
      <c r="L28" s="145"/>
      <c r="M28" s="17"/>
      <c r="N28" s="58"/>
      <c r="O28" s="58"/>
      <c r="P28" s="58"/>
      <c r="Q28" s="58"/>
      <c r="R28" s="58"/>
      <c r="S28" s="67"/>
    </row>
    <row r="29" spans="1:19" s="81" customFormat="1" ht="15" thickBot="1">
      <c r="A29" s="117"/>
      <c r="B29" s="13"/>
      <c r="C29" s="120"/>
      <c r="D29" s="14"/>
      <c r="E29" s="23" t="s">
        <v>31</v>
      </c>
      <c r="F29" s="161" t="s">
        <v>17</v>
      </c>
      <c r="G29" s="162"/>
      <c r="H29" s="162"/>
      <c r="I29" s="163"/>
      <c r="J29" s="36">
        <f>(J9*J21)*(J27+J28)</f>
        <v>0</v>
      </c>
      <c r="K29" s="49"/>
      <c r="L29" s="145"/>
      <c r="M29" s="17"/>
      <c r="N29" s="17"/>
      <c r="O29" s="17"/>
      <c r="P29" s="17"/>
      <c r="Q29" s="17"/>
      <c r="R29" s="17"/>
      <c r="S29" s="67"/>
    </row>
    <row r="30" spans="1:19" s="81" customFormat="1" ht="10.95" customHeight="1" thickBot="1">
      <c r="A30" s="117"/>
      <c r="B30" s="13"/>
      <c r="C30" s="120"/>
      <c r="D30" s="14"/>
      <c r="E30" s="22"/>
      <c r="F30" s="30"/>
      <c r="G30" s="21"/>
      <c r="H30" s="21"/>
      <c r="I30" s="21"/>
      <c r="J30" s="31"/>
      <c r="K30" s="31"/>
      <c r="L30" s="145"/>
      <c r="M30" s="17"/>
      <c r="N30" s="17"/>
      <c r="O30" s="17"/>
      <c r="P30" s="17"/>
      <c r="Q30" s="17"/>
      <c r="R30" s="17"/>
      <c r="S30" s="67"/>
    </row>
    <row r="31" spans="1:19" s="81" customFormat="1" ht="11.7" customHeight="1" thickBot="1">
      <c r="A31" s="117"/>
      <c r="B31" s="13"/>
      <c r="C31" s="120"/>
      <c r="D31" s="14"/>
      <c r="E31" s="19"/>
      <c r="F31" s="164" t="s">
        <v>28</v>
      </c>
      <c r="G31" s="165"/>
      <c r="H31" s="165"/>
      <c r="I31" s="165"/>
      <c r="J31" s="166"/>
      <c r="K31" s="80"/>
      <c r="L31" s="145"/>
      <c r="M31" s="17"/>
      <c r="N31" s="58"/>
      <c r="O31" s="58"/>
      <c r="P31" s="58"/>
      <c r="Q31" s="58"/>
      <c r="R31" s="58"/>
      <c r="S31" s="67"/>
    </row>
    <row r="32" spans="1:19" s="81" customFormat="1">
      <c r="A32" s="117"/>
      <c r="B32" s="13"/>
      <c r="C32" s="120"/>
      <c r="D32" s="14"/>
      <c r="E32" s="24"/>
      <c r="F32" s="142" t="s">
        <v>27</v>
      </c>
      <c r="G32" s="143"/>
      <c r="H32" s="143"/>
      <c r="I32" s="143"/>
      <c r="J32" s="9"/>
      <c r="K32" s="77"/>
      <c r="L32" s="145"/>
      <c r="M32" s="17"/>
      <c r="N32" s="58"/>
      <c r="O32" s="58"/>
      <c r="P32" s="58"/>
      <c r="Q32" s="58"/>
      <c r="R32" s="58"/>
      <c r="S32" s="67"/>
    </row>
    <row r="33" spans="1:19" s="81" customFormat="1">
      <c r="A33" s="117"/>
      <c r="B33" s="13"/>
      <c r="C33" s="120"/>
      <c r="D33" s="14"/>
      <c r="E33" s="24"/>
      <c r="F33" s="147" t="s">
        <v>26</v>
      </c>
      <c r="G33" s="148"/>
      <c r="H33" s="148"/>
      <c r="I33" s="148"/>
      <c r="J33" s="10"/>
      <c r="K33" s="31"/>
      <c r="L33" s="145"/>
      <c r="M33" s="17"/>
      <c r="N33" s="58"/>
      <c r="O33" s="58"/>
      <c r="P33" s="58"/>
      <c r="Q33" s="58"/>
      <c r="R33" s="58"/>
      <c r="S33" s="67"/>
    </row>
    <row r="34" spans="1:19" s="81" customFormat="1">
      <c r="A34" s="117"/>
      <c r="B34" s="13"/>
      <c r="C34" s="120"/>
      <c r="D34" s="14"/>
      <c r="E34" s="24"/>
      <c r="F34" s="167" t="s">
        <v>55</v>
      </c>
      <c r="G34" s="168"/>
      <c r="H34" s="168"/>
      <c r="I34" s="168"/>
      <c r="J34" s="11"/>
      <c r="K34" s="69"/>
      <c r="L34" s="145"/>
      <c r="M34" s="17"/>
      <c r="N34" s="58"/>
      <c r="O34" s="58"/>
      <c r="P34" s="58"/>
      <c r="Q34" s="58"/>
      <c r="R34" s="58"/>
      <c r="S34" s="67"/>
    </row>
    <row r="35" spans="1:19" s="81" customFormat="1">
      <c r="A35" s="117"/>
      <c r="B35" s="13"/>
      <c r="C35" s="120"/>
      <c r="D35" s="14"/>
      <c r="E35" s="24"/>
      <c r="F35" s="151" t="s">
        <v>56</v>
      </c>
      <c r="G35" s="152"/>
      <c r="H35" s="152"/>
      <c r="I35" s="153"/>
      <c r="J35" s="12"/>
      <c r="K35" s="69"/>
      <c r="L35" s="145"/>
      <c r="M35" s="17"/>
      <c r="N35" s="58"/>
      <c r="O35" s="58"/>
      <c r="P35" s="58"/>
      <c r="Q35" s="58"/>
      <c r="R35" s="58"/>
      <c r="S35" s="67"/>
    </row>
    <row r="36" spans="1:19" s="81" customFormat="1">
      <c r="A36" s="117"/>
      <c r="B36" s="13"/>
      <c r="C36" s="120"/>
      <c r="D36" s="14"/>
      <c r="E36" s="24" t="s">
        <v>30</v>
      </c>
      <c r="F36" s="154" t="s">
        <v>23</v>
      </c>
      <c r="G36" s="155"/>
      <c r="H36" s="155"/>
      <c r="I36" s="156"/>
      <c r="J36" s="32">
        <f>IF(J35=100%,J34*J35,J34*I9)</f>
        <v>0</v>
      </c>
      <c r="K36" s="69"/>
      <c r="L36" s="145"/>
      <c r="M36" s="17"/>
      <c r="N36" s="58"/>
      <c r="O36" s="58"/>
      <c r="P36" s="58"/>
      <c r="Q36" s="58"/>
      <c r="R36" s="58"/>
      <c r="S36" s="67"/>
    </row>
    <row r="37" spans="1:19" s="81" customFormat="1">
      <c r="A37" s="117"/>
      <c r="B37" s="13"/>
      <c r="C37" s="120"/>
      <c r="D37" s="14"/>
      <c r="E37" s="24"/>
      <c r="F37" s="169" t="s">
        <v>22</v>
      </c>
      <c r="G37" s="170"/>
      <c r="H37" s="170"/>
      <c r="I37" s="171"/>
      <c r="J37" s="33">
        <f>IF(F73&gt;=12,"0",F73)</f>
        <v>0</v>
      </c>
      <c r="K37" s="78"/>
      <c r="L37" s="145"/>
      <c r="N37" s="58"/>
      <c r="O37" s="58"/>
      <c r="P37" s="58"/>
      <c r="Q37" s="58"/>
      <c r="R37" s="58"/>
      <c r="S37" s="67"/>
    </row>
    <row r="38" spans="1:19" s="81" customFormat="1">
      <c r="A38" s="117"/>
      <c r="B38" s="13"/>
      <c r="C38" s="120"/>
      <c r="D38" s="14"/>
      <c r="E38" s="24"/>
      <c r="F38" s="172" t="s">
        <v>21</v>
      </c>
      <c r="G38" s="136"/>
      <c r="H38" s="136"/>
      <c r="I38" s="137"/>
      <c r="J38" s="34">
        <f>IF(J32="",0,F77)</f>
        <v>0</v>
      </c>
      <c r="K38" s="79"/>
      <c r="L38" s="145"/>
      <c r="N38" s="58"/>
      <c r="O38" s="58"/>
      <c r="P38" s="58"/>
      <c r="Q38" s="58"/>
      <c r="R38" s="58"/>
      <c r="S38" s="67"/>
    </row>
    <row r="39" spans="1:19" s="81" customFormat="1">
      <c r="A39" s="117"/>
      <c r="B39" s="13"/>
      <c r="C39" s="120"/>
      <c r="D39" s="14"/>
      <c r="E39" s="24"/>
      <c r="F39" s="172" t="s">
        <v>20</v>
      </c>
      <c r="G39" s="136"/>
      <c r="H39" s="136"/>
      <c r="I39" s="137"/>
      <c r="J39" s="35">
        <f>IF(AND(J37=0),R4,IF(AND(J37="0"),R4,IF(AND(J37=1),R5,IF(AND(J37=2),R6,IF(AND(J37=3),R7,IF(AND(J37=4),R8,IF(AND(J37=5),R9,IF(AND(J37=6),R10,IF(AND(J37=7),R11,IF(AND(J37=8),R12,IF(AND(J37=9),R13,IF(AND(J37=10),R14,IF(AND(J37=11),R15)))))))))))))</f>
        <v>0</v>
      </c>
      <c r="K39" s="69"/>
      <c r="L39" s="145"/>
      <c r="N39" s="58"/>
      <c r="O39" s="58"/>
      <c r="P39" s="58"/>
      <c r="Q39" s="58"/>
      <c r="R39" s="58"/>
      <c r="S39" s="67"/>
    </row>
    <row r="40" spans="1:19" s="81" customFormat="1">
      <c r="A40" s="117"/>
      <c r="B40" s="13"/>
      <c r="C40" s="120"/>
      <c r="D40" s="14"/>
      <c r="E40" s="24"/>
      <c r="F40" s="172" t="s">
        <v>19</v>
      </c>
      <c r="G40" s="136"/>
      <c r="H40" s="136"/>
      <c r="I40" s="137"/>
      <c r="J40" s="35">
        <f>IF(AND(J38=0),R4,IF(AND(J38=1),O5,IF(AND(J38=2),O6,IF(AND(J38=3),O7,IF(AND(J38=4),O8,IF(AND(J38=5),O9,IF(AND(J38=6),O10,IF(AND(J38=7),O11,IF(AND(J38=8),O12,IF(AND(J38=9),O13,IF(AND(J38=10),O14,IF(AND(J38=11),O15,IF(AND(J38=12),O16,IF(AND(J38=13),O17,IF(AND(J38=14),O18,IF(AND(J38=15),O19,IF(AND(J38=16),O20,IF(AND(J38=17),O21,IF(AND(J38=18),O22,IF(AND(J38=19),O23,IF(AND(J38&gt;=20),O24)))))))))))))))))))))</f>
        <v>0</v>
      </c>
      <c r="K40" s="69"/>
      <c r="L40" s="145"/>
      <c r="N40" s="58"/>
      <c r="O40" s="58"/>
      <c r="P40" s="58"/>
      <c r="Q40" s="58"/>
      <c r="R40" s="58"/>
      <c r="S40" s="67"/>
    </row>
    <row r="41" spans="1:19" s="81" customFormat="1" ht="15" thickBot="1">
      <c r="A41" s="117"/>
      <c r="B41" s="13"/>
      <c r="C41" s="120"/>
      <c r="D41" s="14"/>
      <c r="E41" s="23" t="s">
        <v>29</v>
      </c>
      <c r="F41" s="131" t="s">
        <v>17</v>
      </c>
      <c r="G41" s="132"/>
      <c r="H41" s="132"/>
      <c r="I41" s="132"/>
      <c r="J41" s="36">
        <f>(J9*J33)*(J39+J40)</f>
        <v>0</v>
      </c>
      <c r="K41" s="49"/>
      <c r="L41" s="145"/>
      <c r="N41" s="58"/>
      <c r="O41" s="58"/>
      <c r="P41" s="58"/>
      <c r="Q41" s="58"/>
      <c r="R41" s="58"/>
      <c r="S41" s="67"/>
    </row>
    <row r="42" spans="1:19" s="81" customFormat="1" ht="8.6999999999999993" customHeight="1" thickBot="1">
      <c r="A42" s="117"/>
      <c r="B42" s="13"/>
      <c r="C42" s="120"/>
      <c r="D42" s="14"/>
      <c r="E42" s="22"/>
      <c r="F42" s="30"/>
      <c r="G42" s="21"/>
      <c r="H42" s="21"/>
      <c r="I42" s="21"/>
      <c r="J42" s="37"/>
      <c r="K42" s="31"/>
      <c r="L42" s="145"/>
      <c r="M42" s="17"/>
      <c r="N42" s="58"/>
      <c r="O42" s="58"/>
      <c r="P42" s="58"/>
      <c r="Q42" s="58"/>
      <c r="R42" s="58"/>
      <c r="S42" s="67"/>
    </row>
    <row r="43" spans="1:19" s="81" customFormat="1" ht="12" customHeight="1" thickBot="1">
      <c r="A43" s="117"/>
      <c r="B43" s="13"/>
      <c r="C43" s="120"/>
      <c r="D43" s="14"/>
      <c r="E43" s="19"/>
      <c r="F43" s="164" t="s">
        <v>28</v>
      </c>
      <c r="G43" s="165"/>
      <c r="H43" s="165"/>
      <c r="I43" s="165"/>
      <c r="J43" s="166"/>
      <c r="K43" s="80"/>
      <c r="L43" s="145"/>
      <c r="M43" s="17"/>
      <c r="N43" s="58"/>
      <c r="O43" s="58"/>
      <c r="P43" s="58"/>
      <c r="Q43" s="58"/>
      <c r="R43" s="58"/>
      <c r="S43" s="67"/>
    </row>
    <row r="44" spans="1:19" s="81" customFormat="1">
      <c r="A44" s="117"/>
      <c r="B44" s="13"/>
      <c r="C44" s="120"/>
      <c r="D44" s="14"/>
      <c r="E44" s="24"/>
      <c r="F44" s="142" t="s">
        <v>27</v>
      </c>
      <c r="G44" s="143"/>
      <c r="H44" s="143"/>
      <c r="I44" s="143"/>
      <c r="J44" s="6"/>
      <c r="K44" s="72"/>
      <c r="L44" s="145"/>
      <c r="M44" s="17"/>
      <c r="N44" s="58"/>
      <c r="O44" s="58"/>
      <c r="P44" s="58"/>
      <c r="Q44" s="58"/>
      <c r="R44" s="58"/>
      <c r="S44" s="67"/>
    </row>
    <row r="45" spans="1:19" s="81" customFormat="1">
      <c r="A45" s="117"/>
      <c r="B45" s="13"/>
      <c r="C45" s="120"/>
      <c r="D45" s="14"/>
      <c r="E45" s="24"/>
      <c r="F45" s="147" t="s">
        <v>26</v>
      </c>
      <c r="G45" s="148"/>
      <c r="H45" s="148"/>
      <c r="I45" s="148"/>
      <c r="J45" s="10"/>
      <c r="K45" s="31"/>
      <c r="L45" s="145"/>
      <c r="M45" s="17"/>
      <c r="N45" s="58"/>
      <c r="O45" s="58"/>
      <c r="P45" s="58"/>
      <c r="Q45" s="58"/>
      <c r="R45" s="58"/>
      <c r="S45" s="67"/>
    </row>
    <row r="46" spans="1:19" s="81" customFormat="1">
      <c r="A46" s="117"/>
      <c r="B46" s="13"/>
      <c r="C46" s="120"/>
      <c r="D46" s="14"/>
      <c r="E46" s="24"/>
      <c r="F46" s="149" t="s">
        <v>25</v>
      </c>
      <c r="G46" s="150"/>
      <c r="H46" s="150"/>
      <c r="I46" s="150"/>
      <c r="J46" s="11"/>
      <c r="K46" s="69"/>
      <c r="L46" s="145"/>
      <c r="M46" s="17"/>
      <c r="N46" s="58"/>
      <c r="O46" s="58"/>
      <c r="P46" s="58"/>
      <c r="Q46" s="58"/>
      <c r="R46" s="58"/>
      <c r="S46" s="67"/>
    </row>
    <row r="47" spans="1:19" s="81" customFormat="1">
      <c r="A47" s="117"/>
      <c r="B47" s="13"/>
      <c r="C47" s="120"/>
      <c r="D47" s="14"/>
      <c r="E47" s="24"/>
      <c r="F47" s="151" t="s">
        <v>57</v>
      </c>
      <c r="G47" s="152"/>
      <c r="H47" s="152"/>
      <c r="I47" s="153"/>
      <c r="J47" s="12"/>
      <c r="K47" s="69"/>
      <c r="L47" s="145"/>
      <c r="M47" s="17"/>
      <c r="N47" s="58"/>
      <c r="O47" s="58"/>
      <c r="P47" s="58"/>
      <c r="Q47" s="58"/>
      <c r="R47" s="58"/>
      <c r="S47" s="67"/>
    </row>
    <row r="48" spans="1:19" s="81" customFormat="1">
      <c r="A48" s="117"/>
      <c r="B48" s="13"/>
      <c r="C48" s="120"/>
      <c r="D48" s="14"/>
      <c r="E48" s="24" t="s">
        <v>24</v>
      </c>
      <c r="F48" s="154" t="s">
        <v>23</v>
      </c>
      <c r="G48" s="155"/>
      <c r="H48" s="155"/>
      <c r="I48" s="156"/>
      <c r="J48" s="32">
        <f>IF(J47=100%,J46*J47,J46*I9)</f>
        <v>0</v>
      </c>
      <c r="K48" s="69"/>
      <c r="L48" s="145"/>
      <c r="M48" s="17"/>
      <c r="N48" s="58"/>
      <c r="O48" s="58"/>
      <c r="P48" s="58"/>
      <c r="Q48" s="58"/>
      <c r="R48" s="58"/>
      <c r="S48" s="67"/>
    </row>
    <row r="49" spans="1:19" s="81" customFormat="1">
      <c r="A49" s="117"/>
      <c r="B49" s="13"/>
      <c r="C49" s="120"/>
      <c r="D49" s="14"/>
      <c r="E49" s="24"/>
      <c r="F49" s="169" t="s">
        <v>22</v>
      </c>
      <c r="G49" s="170"/>
      <c r="H49" s="170"/>
      <c r="I49" s="171"/>
      <c r="J49" s="33">
        <f>IF(F74&gt;=12,"0",F74)</f>
        <v>0</v>
      </c>
      <c r="K49" s="78"/>
      <c r="L49" s="145"/>
      <c r="M49" s="17"/>
      <c r="N49" s="58"/>
      <c r="O49" s="58"/>
      <c r="P49" s="58"/>
      <c r="Q49" s="58"/>
      <c r="R49" s="58"/>
      <c r="S49" s="67"/>
    </row>
    <row r="50" spans="1:19" s="81" customFormat="1">
      <c r="A50" s="117"/>
      <c r="B50" s="13"/>
      <c r="C50" s="120"/>
      <c r="D50" s="14"/>
      <c r="E50" s="24"/>
      <c r="F50" s="172" t="s">
        <v>21</v>
      </c>
      <c r="G50" s="136"/>
      <c r="H50" s="136"/>
      <c r="I50" s="137"/>
      <c r="J50" s="34">
        <f>IF(J44="",0,F78)</f>
        <v>0</v>
      </c>
      <c r="K50" s="79"/>
      <c r="L50" s="145"/>
      <c r="M50" s="17"/>
      <c r="N50" s="58"/>
      <c r="O50" s="58"/>
      <c r="P50" s="58"/>
      <c r="Q50" s="58"/>
      <c r="R50" s="58"/>
      <c r="S50" s="67"/>
    </row>
    <row r="51" spans="1:19" s="81" customFormat="1">
      <c r="A51" s="117"/>
      <c r="B51" s="13"/>
      <c r="C51" s="120"/>
      <c r="D51" s="14"/>
      <c r="E51" s="24"/>
      <c r="F51" s="172" t="s">
        <v>20</v>
      </c>
      <c r="G51" s="136"/>
      <c r="H51" s="136"/>
      <c r="I51" s="137"/>
      <c r="J51" s="35">
        <f>IF(AND(J49=0),R4,IF(AND(J49="0"),R4,IF(AND(J49=1),R5,IF(AND(J49=2),R6,IF(AND(J49=3),R7,IF(AND(J49=4),R8,IF(AND(J49=5),R9,IF(AND(J49=6),R10,IF(AND(J49=7),R11,IF(AND(J49=8),R12,IF(AND(J49=9),R13,IF(AND(J49=10),R14,IF(AND(J49=11),R15)))))))))))))</f>
        <v>0</v>
      </c>
      <c r="K51" s="69"/>
      <c r="L51" s="145"/>
      <c r="M51" s="17"/>
      <c r="N51" s="58"/>
      <c r="O51" s="58"/>
      <c r="P51" s="58"/>
      <c r="Q51" s="58"/>
      <c r="R51" s="58"/>
      <c r="S51" s="67"/>
    </row>
    <row r="52" spans="1:19" s="81" customFormat="1">
      <c r="A52" s="117"/>
      <c r="B52" s="13"/>
      <c r="C52" s="120"/>
      <c r="D52" s="14"/>
      <c r="E52" s="24"/>
      <c r="F52" s="172" t="s">
        <v>19</v>
      </c>
      <c r="G52" s="136"/>
      <c r="H52" s="136"/>
      <c r="I52" s="137"/>
      <c r="J52" s="35">
        <f>IF(AND(J50=0),R4,IF(AND(J50=1),O5,IF(AND(J50=2),O6,IF(AND(J50=3),O7,IF(AND(J50=4),O8,IF(AND(J50=5),O9,IF(AND(J50=6),O10,IF(AND(J50=7),O11,IF(AND(J50=8),O12,IF(AND(J50=9),O13,IF(AND(J50=10),O14,IF(AND(J50=11),O15,IF(AND(J50=12),O16,IF(AND(J50=13),O17,IF(AND(J50=14),O18,IF(AND(J50=15),O19,IF(AND(J50=16),O20,IF(AND(J50=17),O21,IF(AND(J50=18),O22,IF(AND(J50=19),O23,IF(AND(J50&gt;=20),O24)))))))))))))))))))))</f>
        <v>0</v>
      </c>
      <c r="K52" s="69"/>
      <c r="L52" s="145"/>
      <c r="M52" s="17"/>
      <c r="N52" s="58"/>
      <c r="O52" s="58"/>
      <c r="P52" s="58"/>
      <c r="Q52" s="58"/>
      <c r="R52" s="58"/>
      <c r="S52" s="67"/>
    </row>
    <row r="53" spans="1:19" s="81" customFormat="1" ht="15" thickBot="1">
      <c r="A53" s="117"/>
      <c r="B53" s="13"/>
      <c r="C53" s="120"/>
      <c r="D53" s="14"/>
      <c r="E53" s="23" t="s">
        <v>18</v>
      </c>
      <c r="F53" s="131" t="s">
        <v>17</v>
      </c>
      <c r="G53" s="132"/>
      <c r="H53" s="132"/>
      <c r="I53" s="132"/>
      <c r="J53" s="36">
        <f>(J9*J45)*(J51+J52)</f>
        <v>0</v>
      </c>
      <c r="K53" s="49"/>
      <c r="L53" s="146"/>
      <c r="M53" s="17"/>
      <c r="N53" s="58"/>
      <c r="O53" s="58"/>
      <c r="P53" s="58"/>
      <c r="Q53" s="58"/>
      <c r="R53" s="58"/>
      <c r="S53" s="67"/>
    </row>
    <row r="54" spans="1:19" s="81" customFormat="1" ht="10.199999999999999" customHeight="1">
      <c r="A54" s="117"/>
      <c r="B54" s="13"/>
      <c r="C54" s="120"/>
      <c r="D54" s="14"/>
      <c r="E54" s="25"/>
      <c r="F54" s="38"/>
      <c r="G54" s="38"/>
      <c r="H54" s="38"/>
      <c r="I54" s="39"/>
      <c r="J54" s="46"/>
      <c r="K54" s="69"/>
      <c r="L54" s="17"/>
      <c r="M54" s="17"/>
      <c r="N54" s="58"/>
      <c r="O54" s="58"/>
      <c r="P54" s="58"/>
      <c r="Q54" s="58"/>
      <c r="R54" s="58"/>
      <c r="S54" s="17"/>
    </row>
    <row r="55" spans="1:19" s="81" customFormat="1" ht="9" customHeight="1" thickBot="1">
      <c r="A55" s="117"/>
      <c r="B55" s="13"/>
      <c r="C55" s="120"/>
      <c r="D55" s="14"/>
      <c r="E55" s="22"/>
      <c r="F55" s="40"/>
      <c r="G55" s="40"/>
      <c r="H55" s="40"/>
      <c r="I55" s="17"/>
      <c r="J55" s="47"/>
      <c r="K55" s="69"/>
      <c r="L55" s="17"/>
      <c r="M55" s="17"/>
      <c r="N55" s="58"/>
      <c r="O55" s="58"/>
      <c r="P55" s="58"/>
      <c r="Q55" s="58"/>
      <c r="R55" s="58"/>
      <c r="S55" s="17"/>
    </row>
    <row r="56" spans="1:19" s="81" customFormat="1" ht="15" thickBot="1">
      <c r="A56" s="117"/>
      <c r="B56" s="13"/>
      <c r="C56" s="120"/>
      <c r="D56" s="14"/>
      <c r="E56" s="22" t="s">
        <v>16</v>
      </c>
      <c r="F56" s="184" t="s">
        <v>58</v>
      </c>
      <c r="G56" s="185"/>
      <c r="H56" s="185"/>
      <c r="I56" s="41"/>
      <c r="J56" s="48">
        <f>J29+J41+J53</f>
        <v>0</v>
      </c>
      <c r="K56" s="49"/>
      <c r="L56" s="17"/>
      <c r="M56" s="17"/>
      <c r="N56" s="58"/>
      <c r="O56" s="58"/>
      <c r="P56" s="58"/>
      <c r="Q56" s="58"/>
      <c r="R56" s="58"/>
      <c r="S56" s="17"/>
    </row>
    <row r="57" spans="1:19" s="81" customFormat="1" ht="9.4499999999999993" customHeight="1" thickBot="1">
      <c r="A57" s="117"/>
      <c r="B57" s="13"/>
      <c r="C57" s="120"/>
      <c r="D57" s="14"/>
      <c r="E57" s="22"/>
      <c r="F57" s="42"/>
      <c r="G57" s="42"/>
      <c r="H57" s="42"/>
      <c r="I57" s="43"/>
      <c r="J57" s="49"/>
      <c r="K57" s="49"/>
      <c r="L57" s="17"/>
      <c r="M57" s="17"/>
      <c r="N57" s="58"/>
      <c r="O57" s="58"/>
      <c r="P57" s="58"/>
      <c r="Q57" s="58"/>
      <c r="R57" s="58"/>
      <c r="S57" s="17"/>
    </row>
    <row r="58" spans="1:19" s="81" customFormat="1">
      <c r="A58" s="117"/>
      <c r="B58" s="13"/>
      <c r="C58" s="120"/>
      <c r="D58" s="14"/>
      <c r="E58" s="22" t="s">
        <v>15</v>
      </c>
      <c r="F58" s="186" t="s">
        <v>14</v>
      </c>
      <c r="G58" s="187"/>
      <c r="H58" s="187"/>
      <c r="I58" s="188"/>
      <c r="J58" s="50"/>
      <c r="K58" s="69"/>
      <c r="L58" s="17"/>
      <c r="M58" s="17"/>
      <c r="N58" s="58"/>
      <c r="O58" s="58"/>
      <c r="P58" s="58"/>
      <c r="Q58" s="58"/>
      <c r="R58" s="58"/>
      <c r="S58" s="17"/>
    </row>
    <row r="59" spans="1:19" s="81" customFormat="1" ht="15" thickBot="1">
      <c r="A59" s="117"/>
      <c r="B59" s="13"/>
      <c r="C59" s="120"/>
      <c r="D59" s="14"/>
      <c r="E59" s="22" t="s">
        <v>13</v>
      </c>
      <c r="F59" s="189" t="s">
        <v>59</v>
      </c>
      <c r="G59" s="190"/>
      <c r="H59" s="190"/>
      <c r="I59" s="191"/>
      <c r="J59" s="51">
        <f>J17-(J24+J36+J48)</f>
        <v>0</v>
      </c>
      <c r="K59" s="69"/>
      <c r="M59" s="17"/>
      <c r="N59" s="58"/>
      <c r="O59" s="58"/>
      <c r="P59" s="58"/>
      <c r="Q59" s="58"/>
      <c r="R59" s="58"/>
      <c r="S59" s="17"/>
    </row>
    <row r="60" spans="1:19" s="82" customFormat="1" ht="8.6999999999999993" customHeight="1" thickBot="1">
      <c r="A60" s="117"/>
      <c r="B60" s="13"/>
      <c r="C60" s="120"/>
      <c r="D60" s="15"/>
      <c r="E60" s="26"/>
      <c r="F60" s="44"/>
      <c r="G60" s="45"/>
      <c r="H60" s="45"/>
      <c r="I60" s="45"/>
      <c r="J60" s="49"/>
      <c r="K60" s="69"/>
      <c r="M60" s="18"/>
      <c r="N60" s="83"/>
      <c r="O60" s="83"/>
      <c r="P60" s="83"/>
      <c r="Q60" s="83"/>
      <c r="R60" s="83"/>
      <c r="S60" s="18"/>
    </row>
    <row r="61" spans="1:19" s="82" customFormat="1">
      <c r="A61" s="117"/>
      <c r="B61" s="13"/>
      <c r="C61" s="120"/>
      <c r="D61" s="15"/>
      <c r="E61" s="26" t="s">
        <v>11</v>
      </c>
      <c r="F61" s="192" t="s">
        <v>12</v>
      </c>
      <c r="G61" s="193"/>
      <c r="H61" s="193"/>
      <c r="I61" s="193"/>
      <c r="J61" s="52">
        <f>IF(J13="",0,J62)</f>
        <v>0</v>
      </c>
      <c r="K61" s="69"/>
      <c r="M61" s="18"/>
      <c r="N61" s="83"/>
      <c r="O61" s="83"/>
      <c r="P61" s="83"/>
      <c r="Q61" s="83"/>
      <c r="R61" s="83"/>
      <c r="S61" s="18"/>
    </row>
    <row r="62" spans="1:19" s="82" customFormat="1" ht="14.7" hidden="1" customHeight="1" outlineLevel="1" thickBot="1">
      <c r="A62" s="117"/>
      <c r="B62" s="13"/>
      <c r="C62" s="120"/>
      <c r="D62" s="15"/>
      <c r="E62" s="22"/>
      <c r="F62" s="194" t="s">
        <v>12</v>
      </c>
      <c r="G62" s="195"/>
      <c r="H62" s="195"/>
      <c r="I62" s="195"/>
      <c r="J62" s="94">
        <f>IF(J13&lt;J74,J63,J64)</f>
        <v>0.23599999999999999</v>
      </c>
      <c r="K62" s="69"/>
      <c r="M62" s="18"/>
      <c r="N62" s="83"/>
      <c r="O62" s="83"/>
      <c r="P62" s="83"/>
      <c r="Q62" s="83"/>
      <c r="R62" s="83"/>
      <c r="S62" s="18"/>
    </row>
    <row r="63" spans="1:19" s="81" customFormat="1" ht="14.7" hidden="1" customHeight="1" outlineLevel="1">
      <c r="A63" s="117"/>
      <c r="B63" s="13"/>
      <c r="C63" s="120"/>
      <c r="D63" s="14"/>
      <c r="E63" s="22"/>
      <c r="F63" s="194" t="s">
        <v>62</v>
      </c>
      <c r="G63" s="195"/>
      <c r="H63" s="195"/>
      <c r="I63" s="195"/>
      <c r="J63" s="95">
        <v>0.23599999999999999</v>
      </c>
      <c r="K63" s="84"/>
      <c r="L63" s="17"/>
      <c r="M63" s="17"/>
      <c r="N63" s="58"/>
      <c r="O63" s="58"/>
      <c r="P63" s="58"/>
      <c r="Q63" s="58"/>
      <c r="R63" s="58"/>
      <c r="S63" s="17"/>
    </row>
    <row r="64" spans="1:19" s="81" customFormat="1" ht="15" hidden="1" customHeight="1" outlineLevel="1" thickBot="1">
      <c r="A64" s="117"/>
      <c r="B64" s="13"/>
      <c r="C64" s="120"/>
      <c r="D64" s="14"/>
      <c r="E64" s="22"/>
      <c r="F64" s="173" t="s">
        <v>63</v>
      </c>
      <c r="G64" s="174"/>
      <c r="H64" s="174"/>
      <c r="I64" s="174"/>
      <c r="J64" s="96">
        <v>0.3</v>
      </c>
      <c r="K64" s="84"/>
      <c r="L64" s="17"/>
      <c r="M64" s="17"/>
      <c r="N64" s="58"/>
      <c r="O64" s="58"/>
      <c r="P64" s="58"/>
      <c r="Q64" s="58"/>
      <c r="R64" s="58"/>
      <c r="S64" s="17"/>
    </row>
    <row r="65" spans="1:19" s="81" customFormat="1" ht="9.4499999999999993" customHeight="1" collapsed="1" thickBot="1">
      <c r="A65" s="117"/>
      <c r="B65" s="13"/>
      <c r="C65" s="120"/>
      <c r="D65" s="14"/>
      <c r="E65" s="19"/>
      <c r="F65" s="17"/>
      <c r="G65" s="17"/>
      <c r="H65" s="17"/>
      <c r="I65" s="17"/>
      <c r="J65" s="17"/>
      <c r="K65" s="18"/>
      <c r="L65" s="17"/>
      <c r="M65" s="17"/>
      <c r="N65" s="58"/>
      <c r="O65" s="58"/>
      <c r="P65" s="58"/>
      <c r="Q65" s="58"/>
      <c r="R65" s="58"/>
      <c r="S65" s="17"/>
    </row>
    <row r="66" spans="1:19" s="81" customFormat="1" ht="15" thickBot="1">
      <c r="A66" s="117"/>
      <c r="B66" s="13"/>
      <c r="C66" s="120"/>
      <c r="D66" s="14"/>
      <c r="F66" s="175" t="s">
        <v>10</v>
      </c>
      <c r="G66" s="176"/>
      <c r="H66" s="176"/>
      <c r="I66" s="177"/>
      <c r="J66" s="53">
        <f>J56*J62</f>
        <v>0</v>
      </c>
      <c r="K66" s="85"/>
      <c r="L66" s="17"/>
      <c r="M66" s="17"/>
      <c r="N66" s="86"/>
      <c r="O66" s="58"/>
      <c r="P66" s="58"/>
      <c r="Q66" s="58"/>
      <c r="R66" s="58"/>
      <c r="S66" s="17"/>
    </row>
    <row r="67" spans="1:19" s="81" customFormat="1" ht="10.95" customHeight="1" thickBot="1">
      <c r="A67" s="117"/>
      <c r="B67" s="13"/>
      <c r="C67" s="120"/>
      <c r="D67" s="14"/>
      <c r="E67" s="19"/>
      <c r="F67" s="17"/>
      <c r="G67" s="17"/>
      <c r="H67" s="17"/>
      <c r="I67" s="17"/>
      <c r="J67" s="54"/>
      <c r="K67" s="55"/>
      <c r="L67" s="17"/>
      <c r="M67" s="17"/>
      <c r="N67" s="58"/>
      <c r="O67" s="58"/>
      <c r="P67" s="58"/>
      <c r="Q67" s="58"/>
      <c r="R67" s="58"/>
      <c r="S67" s="17"/>
    </row>
    <row r="68" spans="1:19" s="81" customFormat="1" ht="15" thickBot="1">
      <c r="A68" s="117"/>
      <c r="B68" s="13"/>
      <c r="C68" s="120"/>
      <c r="D68" s="14"/>
      <c r="F68" s="178" t="s">
        <v>9</v>
      </c>
      <c r="G68" s="179"/>
      <c r="H68" s="179"/>
      <c r="I68" s="180"/>
      <c r="J68" s="48">
        <f>IF(J59&lt;0,0,J59*J62)</f>
        <v>0</v>
      </c>
      <c r="K68" s="85"/>
      <c r="L68" s="17"/>
      <c r="M68" s="17"/>
      <c r="N68" s="58"/>
      <c r="O68" s="58"/>
      <c r="P68" s="58"/>
      <c r="Q68" s="58"/>
      <c r="R68" s="58"/>
      <c r="S68" s="17"/>
    </row>
    <row r="69" spans="1:19" s="18" customFormat="1" ht="7.2" customHeight="1">
      <c r="A69" s="117"/>
      <c r="B69" s="13"/>
      <c r="C69" s="120"/>
      <c r="D69" s="14"/>
      <c r="E69" s="27"/>
      <c r="F69" s="27"/>
      <c r="G69" s="27"/>
      <c r="H69" s="27"/>
      <c r="I69" s="27"/>
      <c r="J69" s="55"/>
      <c r="K69" s="55"/>
      <c r="N69" s="83"/>
      <c r="O69" s="83"/>
      <c r="P69" s="83"/>
      <c r="Q69" s="83"/>
      <c r="R69" s="83"/>
    </row>
    <row r="70" spans="1:19" s="81" customFormat="1" ht="108" customHeight="1">
      <c r="A70" s="118"/>
      <c r="B70" s="13"/>
      <c r="C70" s="121"/>
      <c r="D70" s="16"/>
      <c r="E70" s="181" t="s">
        <v>61</v>
      </c>
      <c r="F70" s="182"/>
      <c r="G70" s="182"/>
      <c r="H70" s="182"/>
      <c r="I70" s="182"/>
      <c r="J70" s="183"/>
      <c r="K70" s="87"/>
      <c r="L70" s="17"/>
      <c r="M70" s="17"/>
      <c r="N70" s="17"/>
      <c r="O70" s="17"/>
      <c r="P70" s="17"/>
      <c r="Q70" s="17"/>
      <c r="R70" s="17"/>
      <c r="S70" s="17"/>
    </row>
    <row r="71" spans="1:19" s="81" customFormat="1">
      <c r="A71" s="17"/>
      <c r="B71" s="18"/>
      <c r="C71" s="17"/>
      <c r="D71" s="17"/>
      <c r="E71" s="19"/>
      <c r="F71" s="40"/>
      <c r="G71" s="29"/>
      <c r="H71" s="29"/>
      <c r="I71" s="29"/>
      <c r="J71" s="29"/>
      <c r="K71" s="88"/>
      <c r="L71" s="17"/>
      <c r="M71" s="17"/>
      <c r="N71" s="58"/>
      <c r="O71" s="58"/>
      <c r="P71" s="58"/>
      <c r="Q71" s="58"/>
      <c r="R71" s="58"/>
      <c r="S71" s="17"/>
    </row>
    <row r="72" spans="1:19" s="81" customFormat="1" hidden="1" outlineLevel="1">
      <c r="A72" s="97"/>
      <c r="B72" s="97"/>
      <c r="C72" s="97"/>
      <c r="D72" s="97"/>
      <c r="E72" s="98"/>
      <c r="F72" s="99">
        <f>DATEDIF(J20,J13,"M")</f>
        <v>0</v>
      </c>
      <c r="G72" s="100" t="s">
        <v>8</v>
      </c>
      <c r="H72" s="97"/>
      <c r="I72" s="97"/>
      <c r="J72" s="101" t="s">
        <v>3</v>
      </c>
      <c r="K72" s="18"/>
      <c r="L72" s="17"/>
      <c r="M72" s="17"/>
      <c r="N72" s="58"/>
      <c r="O72" s="58"/>
      <c r="P72" s="58"/>
      <c r="Q72" s="58"/>
      <c r="R72" s="58"/>
      <c r="S72" s="17"/>
    </row>
    <row r="73" spans="1:19" s="81" customFormat="1" hidden="1" outlineLevel="1">
      <c r="A73" s="97"/>
      <c r="B73" s="97"/>
      <c r="C73" s="97"/>
      <c r="D73" s="97"/>
      <c r="E73" s="98"/>
      <c r="F73" s="99">
        <f>DATEDIF(J32,J13,"m")</f>
        <v>0</v>
      </c>
      <c r="G73" s="100" t="s">
        <v>7</v>
      </c>
      <c r="H73" s="97"/>
      <c r="I73" s="97"/>
      <c r="J73" s="102" t="s">
        <v>6</v>
      </c>
      <c r="K73" s="18"/>
      <c r="L73" s="17"/>
      <c r="M73" s="17"/>
      <c r="N73" s="58"/>
      <c r="O73" s="58"/>
      <c r="P73" s="58"/>
      <c r="Q73" s="58"/>
      <c r="R73" s="58"/>
      <c r="S73" s="17"/>
    </row>
    <row r="74" spans="1:19" s="81" customFormat="1" hidden="1" outlineLevel="1">
      <c r="A74" s="97"/>
      <c r="B74" s="97"/>
      <c r="C74" s="97"/>
      <c r="D74" s="97"/>
      <c r="E74" s="98"/>
      <c r="F74" s="99">
        <f>DATEDIF(J44,J13,"M")</f>
        <v>0</v>
      </c>
      <c r="G74" s="100" t="s">
        <v>5</v>
      </c>
      <c r="H74" s="97"/>
      <c r="I74" s="97"/>
      <c r="J74" s="103">
        <v>44682</v>
      </c>
      <c r="K74" s="18"/>
      <c r="L74" s="17"/>
      <c r="M74" s="17"/>
      <c r="N74" s="58"/>
      <c r="O74" s="58"/>
      <c r="P74" s="58"/>
      <c r="Q74" s="58"/>
      <c r="R74" s="58"/>
      <c r="S74" s="17"/>
    </row>
    <row r="75" spans="1:19" s="81" customFormat="1" hidden="1" outlineLevel="1">
      <c r="A75" s="97"/>
      <c r="B75" s="97"/>
      <c r="C75" s="97"/>
      <c r="D75" s="97"/>
      <c r="E75" s="98"/>
      <c r="F75" s="97"/>
      <c r="G75" s="97"/>
      <c r="H75" s="97"/>
      <c r="I75" s="97"/>
      <c r="J75" s="97"/>
      <c r="K75" s="18"/>
      <c r="L75" s="17"/>
      <c r="M75" s="17"/>
      <c r="N75" s="58"/>
      <c r="O75" s="58"/>
      <c r="P75" s="58"/>
      <c r="Q75" s="58"/>
      <c r="R75" s="58"/>
      <c r="S75" s="17"/>
    </row>
    <row r="76" spans="1:19" s="81" customFormat="1" hidden="1" outlineLevel="1">
      <c r="A76" s="97"/>
      <c r="B76" s="97"/>
      <c r="C76" s="97"/>
      <c r="D76" s="97"/>
      <c r="E76" s="98"/>
      <c r="F76" s="99">
        <f>DATEDIF(J20,J13,"Y")</f>
        <v>0</v>
      </c>
      <c r="G76" s="100" t="s">
        <v>4</v>
      </c>
      <c r="H76" s="97"/>
      <c r="I76" s="97"/>
      <c r="J76" s="101" t="s">
        <v>3</v>
      </c>
      <c r="K76" s="18"/>
      <c r="L76" s="17"/>
      <c r="M76" s="17"/>
      <c r="N76" s="58"/>
      <c r="O76" s="58"/>
      <c r="P76" s="58"/>
      <c r="Q76" s="58"/>
      <c r="R76" s="58"/>
      <c r="S76" s="17"/>
    </row>
    <row r="77" spans="1:19" s="81" customFormat="1" hidden="1" outlineLevel="1">
      <c r="A77" s="97"/>
      <c r="B77" s="97"/>
      <c r="C77" s="97"/>
      <c r="D77" s="97"/>
      <c r="E77" s="98"/>
      <c r="F77" s="99">
        <f>DATEDIF(J32,J13,"Y")</f>
        <v>0</v>
      </c>
      <c r="G77" s="100" t="s">
        <v>2</v>
      </c>
      <c r="H77" s="97"/>
      <c r="I77" s="97"/>
      <c r="J77" s="102" t="s">
        <v>1</v>
      </c>
      <c r="K77" s="18"/>
      <c r="L77" s="17"/>
      <c r="M77" s="17"/>
      <c r="N77" s="58"/>
      <c r="O77" s="58"/>
      <c r="P77" s="58"/>
      <c r="Q77" s="58"/>
      <c r="R77" s="58"/>
      <c r="S77" s="17"/>
    </row>
    <row r="78" spans="1:19" s="81" customFormat="1" hidden="1" outlineLevel="1">
      <c r="A78" s="97"/>
      <c r="B78" s="97"/>
      <c r="C78" s="97"/>
      <c r="D78" s="97"/>
      <c r="E78" s="98"/>
      <c r="F78" s="99">
        <f>DATEDIF(J44,J13,"Y")</f>
        <v>0</v>
      </c>
      <c r="G78" s="100" t="s">
        <v>0</v>
      </c>
      <c r="H78" s="97"/>
      <c r="I78" s="97"/>
      <c r="J78" s="103">
        <v>44510</v>
      </c>
      <c r="K78" s="18"/>
      <c r="L78" s="17"/>
      <c r="M78" s="17"/>
      <c r="N78" s="58"/>
      <c r="O78" s="58"/>
      <c r="P78" s="58"/>
      <c r="Q78" s="58"/>
      <c r="R78" s="58"/>
      <c r="S78" s="17"/>
    </row>
    <row r="79" spans="1:19" s="81" customFormat="1" collapsed="1">
      <c r="A79" s="17"/>
      <c r="B79" s="18"/>
      <c r="C79" s="17"/>
      <c r="D79" s="17"/>
      <c r="E79" s="17"/>
      <c r="F79" s="17"/>
      <c r="G79" s="17"/>
      <c r="H79" s="17"/>
      <c r="I79" s="17"/>
      <c r="J79" s="73"/>
      <c r="K79" s="18"/>
      <c r="L79" s="17"/>
      <c r="M79" s="17"/>
      <c r="N79" s="58"/>
      <c r="O79" s="58"/>
      <c r="P79" s="58"/>
      <c r="Q79" s="58"/>
      <c r="R79" s="58"/>
      <c r="S79" s="17"/>
    </row>
    <row r="80" spans="1:19" s="81" customFormat="1">
      <c r="A80" s="17"/>
      <c r="B80" s="18"/>
      <c r="C80" s="17"/>
      <c r="D80" s="17"/>
      <c r="E80" s="17"/>
      <c r="F80" s="17"/>
      <c r="G80" s="17"/>
      <c r="H80" s="17"/>
      <c r="I80" s="17"/>
      <c r="J80" s="17"/>
      <c r="K80" s="18"/>
      <c r="L80" s="17"/>
      <c r="M80" s="17"/>
      <c r="N80" s="58"/>
      <c r="O80" s="58"/>
      <c r="P80" s="58"/>
      <c r="Q80" s="58"/>
      <c r="R80" s="58"/>
      <c r="S80" s="17"/>
    </row>
    <row r="81" spans="1:27" s="81" customFormat="1">
      <c r="A81" s="17"/>
      <c r="B81" s="18"/>
      <c r="C81" s="17"/>
      <c r="D81" s="17"/>
      <c r="E81" s="17"/>
      <c r="F81" s="17"/>
      <c r="G81" s="17"/>
      <c r="H81" s="17"/>
      <c r="I81" s="17"/>
      <c r="J81" s="17"/>
      <c r="K81" s="18"/>
      <c r="L81" s="17"/>
      <c r="M81" s="17"/>
      <c r="N81" s="58"/>
      <c r="O81" s="58"/>
      <c r="P81" s="58"/>
      <c r="Q81" s="58"/>
      <c r="R81" s="58"/>
      <c r="S81" s="17"/>
    </row>
    <row r="82" spans="1:27">
      <c r="B82" s="17"/>
      <c r="E82" s="17"/>
      <c r="J82" s="81"/>
      <c r="T82" s="17"/>
      <c r="U82" s="17"/>
      <c r="V82" s="17"/>
      <c r="W82" s="17"/>
      <c r="X82" s="17"/>
      <c r="Y82" s="17"/>
      <c r="Z82" s="17"/>
      <c r="AA82" s="17"/>
    </row>
    <row r="83" spans="1:27">
      <c r="B83" s="17"/>
      <c r="E83" s="17"/>
      <c r="T83" s="17"/>
      <c r="U83" s="17"/>
      <c r="V83" s="17"/>
      <c r="W83" s="17"/>
      <c r="X83" s="17"/>
      <c r="Y83" s="17"/>
      <c r="Z83" s="17"/>
      <c r="AA83" s="17"/>
    </row>
    <row r="84" spans="1:27">
      <c r="B84" s="17"/>
      <c r="E84" s="17"/>
      <c r="T84" s="17"/>
      <c r="U84" s="17"/>
      <c r="V84" s="17"/>
      <c r="W84" s="17"/>
      <c r="X84" s="17"/>
      <c r="Y84" s="17"/>
      <c r="Z84" s="17"/>
      <c r="AA84" s="17"/>
    </row>
    <row r="85" spans="1:27">
      <c r="B85" s="17"/>
      <c r="E85" s="17"/>
      <c r="T85" s="17"/>
      <c r="U85" s="17"/>
      <c r="V85" s="17"/>
      <c r="W85" s="17"/>
      <c r="X85" s="17"/>
      <c r="Y85" s="17"/>
      <c r="Z85" s="17"/>
      <c r="AA85" s="17"/>
    </row>
    <row r="86" spans="1:27">
      <c r="B86" s="17"/>
      <c r="E86" s="17"/>
      <c r="T86" s="17"/>
      <c r="U86" s="17"/>
      <c r="V86" s="17"/>
      <c r="W86" s="17"/>
      <c r="X86" s="17"/>
      <c r="Y86" s="17"/>
      <c r="Z86" s="17"/>
      <c r="AA86" s="17"/>
    </row>
    <row r="87" spans="1:27">
      <c r="B87" s="17"/>
      <c r="E87" s="17"/>
      <c r="T87" s="17"/>
      <c r="U87" s="17"/>
      <c r="V87" s="17"/>
      <c r="W87" s="17"/>
      <c r="X87" s="17"/>
      <c r="Y87" s="17"/>
      <c r="Z87" s="17"/>
      <c r="AA87" s="17"/>
    </row>
    <row r="88" spans="1:27">
      <c r="B88" s="17"/>
      <c r="E88" s="17"/>
      <c r="T88" s="17"/>
      <c r="U88" s="17"/>
      <c r="V88" s="17"/>
      <c r="W88" s="17"/>
      <c r="X88" s="17"/>
      <c r="Y88" s="17"/>
      <c r="Z88" s="17"/>
      <c r="AA88" s="17"/>
    </row>
    <row r="89" spans="1:27">
      <c r="B89" s="17"/>
      <c r="E89" s="17"/>
      <c r="T89" s="17"/>
      <c r="U89" s="17"/>
      <c r="V89" s="17"/>
      <c r="W89" s="17"/>
      <c r="X89" s="17"/>
      <c r="Y89" s="17"/>
      <c r="Z89" s="17"/>
      <c r="AA89" s="17"/>
    </row>
    <row r="90" spans="1:27">
      <c r="B90" s="17"/>
      <c r="E90" s="17"/>
      <c r="T90" s="17"/>
      <c r="U90" s="17"/>
      <c r="V90" s="17"/>
      <c r="W90" s="17"/>
      <c r="X90" s="17"/>
      <c r="Y90" s="17"/>
      <c r="Z90" s="17"/>
      <c r="AA90" s="17"/>
    </row>
    <row r="91" spans="1:27">
      <c r="B91" s="17"/>
      <c r="E91" s="17"/>
      <c r="T91" s="17"/>
      <c r="U91" s="17"/>
      <c r="V91" s="17"/>
      <c r="W91" s="17"/>
      <c r="X91" s="17"/>
      <c r="Y91" s="17"/>
      <c r="Z91" s="17"/>
      <c r="AA91" s="17"/>
    </row>
    <row r="92" spans="1:27">
      <c r="B92" s="17"/>
      <c r="E92" s="17"/>
      <c r="T92" s="17"/>
      <c r="U92" s="17"/>
      <c r="V92" s="17"/>
      <c r="W92" s="17"/>
      <c r="X92" s="17"/>
      <c r="Y92" s="17"/>
      <c r="Z92" s="17"/>
      <c r="AA92" s="17"/>
    </row>
    <row r="93" spans="1:27">
      <c r="B93" s="17"/>
      <c r="E93" s="17"/>
      <c r="N93" s="17"/>
      <c r="O93" s="17"/>
      <c r="P93" s="17"/>
      <c r="Q93" s="17"/>
      <c r="R93" s="17"/>
      <c r="T93" s="17"/>
      <c r="U93" s="17"/>
      <c r="V93" s="17"/>
      <c r="W93" s="17"/>
      <c r="X93" s="17"/>
      <c r="Y93" s="17"/>
      <c r="Z93" s="17"/>
      <c r="AA93" s="17"/>
    </row>
    <row r="94" spans="1:27">
      <c r="B94" s="17"/>
      <c r="E94" s="17"/>
      <c r="N94" s="17"/>
      <c r="O94" s="17"/>
      <c r="P94" s="17"/>
      <c r="Q94" s="17"/>
      <c r="R94" s="17"/>
      <c r="T94" s="17"/>
      <c r="U94" s="17"/>
      <c r="V94" s="17"/>
      <c r="W94" s="17"/>
      <c r="X94" s="17"/>
      <c r="Y94" s="17"/>
      <c r="Z94" s="17"/>
      <c r="AA94" s="17"/>
    </row>
    <row r="95" spans="1:27">
      <c r="B95" s="17"/>
      <c r="E95" s="17"/>
      <c r="N95" s="17"/>
      <c r="O95" s="17"/>
      <c r="P95" s="17"/>
      <c r="Q95" s="17"/>
      <c r="R95" s="17"/>
      <c r="T95" s="17"/>
      <c r="U95" s="17"/>
      <c r="V95" s="17"/>
      <c r="W95" s="17"/>
      <c r="X95" s="17"/>
      <c r="Y95" s="17"/>
      <c r="Z95" s="17"/>
      <c r="AA95" s="17"/>
    </row>
    <row r="96" spans="1:27">
      <c r="B96" s="17"/>
      <c r="E96" s="17"/>
      <c r="N96" s="17"/>
      <c r="O96" s="17"/>
      <c r="P96" s="17"/>
      <c r="Q96" s="17"/>
      <c r="R96" s="17"/>
      <c r="T96" s="17"/>
      <c r="U96" s="17"/>
      <c r="V96" s="17"/>
      <c r="W96" s="17"/>
      <c r="X96" s="17"/>
      <c r="Y96" s="17"/>
      <c r="Z96" s="17"/>
      <c r="AA96" s="17"/>
    </row>
    <row r="97" spans="2:27">
      <c r="B97" s="17"/>
      <c r="E97" s="17"/>
      <c r="N97" s="17"/>
      <c r="O97" s="17"/>
      <c r="P97" s="17"/>
      <c r="Q97" s="17"/>
      <c r="R97" s="17"/>
      <c r="T97" s="17"/>
      <c r="U97" s="17"/>
      <c r="V97" s="17"/>
      <c r="W97" s="17"/>
      <c r="X97" s="17"/>
      <c r="Y97" s="17"/>
      <c r="Z97" s="17"/>
      <c r="AA97" s="17"/>
    </row>
    <row r="98" spans="2:27">
      <c r="B98" s="17"/>
      <c r="E98" s="17"/>
      <c r="N98" s="17"/>
      <c r="O98" s="17"/>
      <c r="P98" s="17"/>
      <c r="Q98" s="17"/>
      <c r="R98" s="17"/>
      <c r="T98" s="17"/>
      <c r="U98" s="17"/>
      <c r="V98" s="17"/>
      <c r="W98" s="17"/>
      <c r="X98" s="17"/>
      <c r="Y98" s="17"/>
      <c r="Z98" s="17"/>
      <c r="AA98" s="17"/>
    </row>
  </sheetData>
  <sheetProtection password="D48D" sheet="1" objects="1" scenarios="1" selectLockedCells="1"/>
  <mergeCells count="60">
    <mergeCell ref="E70:J70"/>
    <mergeCell ref="F56:H56"/>
    <mergeCell ref="F58:I58"/>
    <mergeCell ref="F59:I59"/>
    <mergeCell ref="F61:I61"/>
    <mergeCell ref="F62:I62"/>
    <mergeCell ref="F63:I63"/>
    <mergeCell ref="F52:I52"/>
    <mergeCell ref="F53:I53"/>
    <mergeCell ref="F64:I64"/>
    <mergeCell ref="F66:I66"/>
    <mergeCell ref="F68:I68"/>
    <mergeCell ref="F47:I47"/>
    <mergeCell ref="F48:I48"/>
    <mergeCell ref="F49:I49"/>
    <mergeCell ref="F50:I50"/>
    <mergeCell ref="F51:I51"/>
    <mergeCell ref="F41:I41"/>
    <mergeCell ref="F43:J43"/>
    <mergeCell ref="F44:I44"/>
    <mergeCell ref="F45:I45"/>
    <mergeCell ref="F46:I46"/>
    <mergeCell ref="L20:L53"/>
    <mergeCell ref="F21:I21"/>
    <mergeCell ref="F22:I22"/>
    <mergeCell ref="F23:I23"/>
    <mergeCell ref="F24:I24"/>
    <mergeCell ref="F25:I25"/>
    <mergeCell ref="F26:I26"/>
    <mergeCell ref="F27:I27"/>
    <mergeCell ref="F28:I28"/>
    <mergeCell ref="F29:I29"/>
    <mergeCell ref="F31:J31"/>
    <mergeCell ref="F32:I32"/>
    <mergeCell ref="F33:I33"/>
    <mergeCell ref="F34:I34"/>
    <mergeCell ref="F35:I35"/>
    <mergeCell ref="F36:I36"/>
    <mergeCell ref="A9:A70"/>
    <mergeCell ref="C9:C70"/>
    <mergeCell ref="F9:H9"/>
    <mergeCell ref="F10:H10"/>
    <mergeCell ref="F11:H11"/>
    <mergeCell ref="F13:I13"/>
    <mergeCell ref="F14:I14"/>
    <mergeCell ref="F16:I16"/>
    <mergeCell ref="F17:I17"/>
    <mergeCell ref="F18:J18"/>
    <mergeCell ref="F19:J19"/>
    <mergeCell ref="F20:I20"/>
    <mergeCell ref="F37:I37"/>
    <mergeCell ref="F38:I38"/>
    <mergeCell ref="F39:I39"/>
    <mergeCell ref="F40:I40"/>
    <mergeCell ref="E1:J1"/>
    <mergeCell ref="E3:J3"/>
    <mergeCell ref="E5:H5"/>
    <mergeCell ref="I5:J5"/>
    <mergeCell ref="F7:H7"/>
    <mergeCell ref="I7:J7"/>
  </mergeCells>
  <dataValidations count="1">
    <dataValidation type="date" operator="greaterThan" allowBlank="1" showInputMessage="1" showErrorMessage="1" errorTitle="Error en la data" error="Aquest sistema de càlcul és per les transmissions amb data de meritació a partir de l'entrada en vigor del RDL 26/2021. (10/11/2021) " sqref="J13">
      <formula1>44509</formula1>
    </dataValidation>
  </dataValidations>
  <printOptions horizontalCentered="1"/>
  <pageMargins left="0.51181102362204722" right="0.70866141732283472" top="0.31496062992125984" bottom="0.31496062992125984" header="0.31496062992125984" footer="0.31496062992125984"/>
  <pageSetup paperSize="9" scale="81"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sheetPr>
    <tabColor rgb="FFFFC000"/>
    <pageSetUpPr fitToPage="1"/>
  </sheetPr>
  <dimension ref="A1:AA98"/>
  <sheetViews>
    <sheetView showGridLines="0" tabSelected="1" zoomScaleNormal="100" workbookViewId="0">
      <selection activeCell="I5" sqref="I5:J5"/>
    </sheetView>
  </sheetViews>
  <sheetFormatPr baseColWidth="10" defaultColWidth="11.44140625" defaultRowHeight="14.4" outlineLevelRow="1" outlineLevelCol="1"/>
  <cols>
    <col min="1" max="1" width="6.6640625" style="17" customWidth="1"/>
    <col min="2" max="2" width="2.109375" style="18" customWidth="1"/>
    <col min="3" max="3" width="6.6640625" style="17" customWidth="1"/>
    <col min="4" max="4" width="3.6640625" style="17" customWidth="1"/>
    <col min="5" max="5" width="2.44140625" style="19" customWidth="1"/>
    <col min="6" max="7" width="11.33203125" style="17" customWidth="1"/>
    <col min="8" max="8" width="17.44140625" style="17" customWidth="1"/>
    <col min="9" max="9" width="11.33203125" style="17" customWidth="1"/>
    <col min="10" max="10" width="22.109375" style="17" customWidth="1"/>
    <col min="11" max="11" width="2" style="18" customWidth="1"/>
    <col min="12" max="12" width="6" style="17" customWidth="1"/>
    <col min="13" max="13" width="11.109375" style="17" customWidth="1"/>
    <col min="14" max="14" width="18.33203125" style="58" hidden="1" customWidth="1" outlineLevel="1"/>
    <col min="15" max="15" width="8.6640625" style="58" hidden="1" customWidth="1" outlineLevel="1"/>
    <col min="16" max="16" width="7.6640625" style="58" hidden="1" customWidth="1" outlineLevel="1"/>
    <col min="17" max="17" width="17.33203125" style="58" hidden="1" customWidth="1" outlineLevel="1"/>
    <col min="18" max="18" width="12.44140625" style="58" hidden="1" customWidth="1" outlineLevel="1"/>
    <col min="19" max="19" width="10.44140625" style="17" customWidth="1" collapsed="1"/>
    <col min="20" max="27" width="11.44140625" style="81" customWidth="1"/>
    <col min="28" max="16384" width="11.44140625" style="17"/>
  </cols>
  <sheetData>
    <row r="1" spans="1:19" s="81" customFormat="1" ht="21" customHeight="1">
      <c r="B1" s="13"/>
      <c r="D1" s="14"/>
      <c r="E1" s="104" t="s">
        <v>52</v>
      </c>
      <c r="F1" s="105"/>
      <c r="G1" s="105"/>
      <c r="H1" s="105"/>
      <c r="I1" s="105"/>
      <c r="J1" s="106"/>
      <c r="K1" s="56"/>
      <c r="L1" s="57"/>
      <c r="M1" s="17"/>
      <c r="N1" s="58"/>
      <c r="O1" s="58"/>
      <c r="P1" s="58"/>
      <c r="Q1" s="58"/>
      <c r="R1" s="58"/>
      <c r="S1" s="17"/>
    </row>
    <row r="2" spans="1:19" s="81" customFormat="1" ht="8.4" customHeight="1">
      <c r="A2" s="91"/>
      <c r="B2" s="13"/>
      <c r="C2" s="90"/>
      <c r="D2" s="14"/>
      <c r="E2" s="19"/>
      <c r="F2" s="17"/>
      <c r="G2" s="17"/>
      <c r="H2" s="17"/>
      <c r="I2" s="17"/>
      <c r="J2" s="17"/>
      <c r="K2" s="18"/>
      <c r="L2" s="17"/>
      <c r="M2" s="17"/>
      <c r="N2" s="58"/>
      <c r="O2" s="58"/>
      <c r="P2" s="58"/>
      <c r="Q2" s="58"/>
      <c r="R2" s="58"/>
      <c r="S2" s="17"/>
    </row>
    <row r="3" spans="1:19" s="81" customFormat="1" ht="11.7" customHeight="1">
      <c r="A3" s="91"/>
      <c r="B3" s="13"/>
      <c r="C3" s="90"/>
      <c r="D3" s="14"/>
      <c r="E3" s="107" t="s">
        <v>51</v>
      </c>
      <c r="F3" s="108"/>
      <c r="G3" s="108"/>
      <c r="H3" s="108"/>
      <c r="I3" s="108"/>
      <c r="J3" s="109"/>
      <c r="K3" s="59"/>
      <c r="L3" s="60"/>
      <c r="M3" s="17"/>
      <c r="N3" s="61" t="s">
        <v>50</v>
      </c>
      <c r="O3" s="61" t="s">
        <v>49</v>
      </c>
      <c r="P3" s="58"/>
      <c r="Q3" s="62" t="s">
        <v>50</v>
      </c>
      <c r="R3" s="62" t="s">
        <v>49</v>
      </c>
      <c r="S3" s="17"/>
    </row>
    <row r="4" spans="1:19" s="81" customFormat="1" ht="11.4" customHeight="1">
      <c r="A4" s="91"/>
      <c r="B4" s="13"/>
      <c r="C4" s="90"/>
      <c r="D4" s="14"/>
      <c r="E4" s="19"/>
      <c r="F4" s="17"/>
      <c r="G4" s="17"/>
      <c r="H4" s="17"/>
      <c r="I4" s="17"/>
      <c r="J4" s="17"/>
      <c r="K4" s="18"/>
      <c r="L4" s="17"/>
      <c r="M4" s="17"/>
      <c r="N4" s="63" t="s">
        <v>48</v>
      </c>
      <c r="O4" s="64">
        <v>0.15</v>
      </c>
      <c r="P4" s="58"/>
      <c r="Q4" s="63" t="s">
        <v>47</v>
      </c>
      <c r="R4" s="64">
        <v>0</v>
      </c>
      <c r="S4" s="17"/>
    </row>
    <row r="5" spans="1:19" s="81" customFormat="1" ht="13.2" customHeight="1">
      <c r="A5" s="91"/>
      <c r="B5" s="13"/>
      <c r="C5" s="90"/>
      <c r="D5" s="14"/>
      <c r="E5" s="110" t="s">
        <v>46</v>
      </c>
      <c r="F5" s="110"/>
      <c r="G5" s="110"/>
      <c r="H5" s="110"/>
      <c r="I5" s="111"/>
      <c r="J5" s="111"/>
      <c r="K5" s="43"/>
      <c r="L5" s="20"/>
      <c r="M5" s="17"/>
      <c r="N5" s="65">
        <v>1</v>
      </c>
      <c r="O5" s="66">
        <v>0.15</v>
      </c>
      <c r="P5" s="58"/>
      <c r="Q5" s="63">
        <v>1</v>
      </c>
      <c r="R5" s="64">
        <f>$O$4*Q5/12</f>
        <v>1.2499999999999999E-2</v>
      </c>
      <c r="S5" s="67"/>
    </row>
    <row r="6" spans="1:19" s="81" customFormat="1" ht="9.6" customHeight="1">
      <c r="A6" s="91"/>
      <c r="B6" s="13"/>
      <c r="C6" s="90"/>
      <c r="D6" s="14"/>
      <c r="E6" s="21"/>
      <c r="F6" s="21"/>
      <c r="G6" s="21"/>
      <c r="H6" s="21"/>
      <c r="I6" s="20"/>
      <c r="J6" s="20"/>
      <c r="K6" s="43"/>
      <c r="L6" s="20"/>
      <c r="M6" s="17"/>
      <c r="N6" s="65">
        <v>2</v>
      </c>
      <c r="O6" s="66">
        <v>0.14000000000000001</v>
      </c>
      <c r="P6" s="58"/>
      <c r="Q6" s="63">
        <v>2</v>
      </c>
      <c r="R6" s="64">
        <f t="shared" ref="R6:R15" si="0">$O$4*Q6/12</f>
        <v>2.4999999999999998E-2</v>
      </c>
      <c r="S6" s="67"/>
    </row>
    <row r="7" spans="1:19" s="81" customFormat="1" ht="13.2" customHeight="1">
      <c r="A7" s="91"/>
      <c r="B7" s="13"/>
      <c r="C7" s="90"/>
      <c r="D7" s="14"/>
      <c r="E7" s="21"/>
      <c r="F7" s="112" t="s">
        <v>45</v>
      </c>
      <c r="G7" s="113"/>
      <c r="H7" s="113"/>
      <c r="I7" s="114" t="s">
        <v>44</v>
      </c>
      <c r="J7" s="115"/>
      <c r="K7" s="68"/>
      <c r="L7" s="20"/>
      <c r="M7" s="17"/>
      <c r="N7" s="65">
        <v>3</v>
      </c>
      <c r="O7" s="66">
        <v>0.15</v>
      </c>
      <c r="P7" s="58"/>
      <c r="Q7" s="63">
        <v>3</v>
      </c>
      <c r="R7" s="64">
        <f t="shared" si="0"/>
        <v>3.7499999999999999E-2</v>
      </c>
      <c r="S7" s="67"/>
    </row>
    <row r="8" spans="1:19" s="81" customFormat="1" ht="8.6999999999999993" customHeight="1" thickBot="1">
      <c r="A8" s="91"/>
      <c r="B8" s="13"/>
      <c r="C8" s="90"/>
      <c r="D8" s="14"/>
      <c r="E8" s="19"/>
      <c r="F8" s="17"/>
      <c r="G8" s="17"/>
      <c r="H8" s="17"/>
      <c r="I8" s="17"/>
      <c r="J8" s="17"/>
      <c r="K8" s="18"/>
      <c r="L8" s="17"/>
      <c r="M8" s="17"/>
      <c r="N8" s="65">
        <v>4</v>
      </c>
      <c r="O8" s="66">
        <v>0.17</v>
      </c>
      <c r="P8" s="58"/>
      <c r="Q8" s="63">
        <v>4</v>
      </c>
      <c r="R8" s="64">
        <f t="shared" si="0"/>
        <v>4.9999999999999996E-2</v>
      </c>
      <c r="S8" s="67"/>
    </row>
    <row r="9" spans="1:19" s="81" customFormat="1" ht="16.2" customHeight="1">
      <c r="A9" s="116" t="s">
        <v>64</v>
      </c>
      <c r="B9" s="13"/>
      <c r="C9" s="119" t="s">
        <v>53</v>
      </c>
      <c r="D9" s="14"/>
      <c r="E9" s="22" t="s">
        <v>43</v>
      </c>
      <c r="F9" s="122" t="s">
        <v>42</v>
      </c>
      <c r="G9" s="123"/>
      <c r="H9" s="123"/>
      <c r="I9" s="3">
        <f>IF(J9="",0,J9*I11/J11)</f>
        <v>0</v>
      </c>
      <c r="J9" s="4"/>
      <c r="K9" s="69"/>
      <c r="L9" s="70"/>
      <c r="M9" s="17"/>
      <c r="N9" s="65">
        <v>5</v>
      </c>
      <c r="O9" s="66">
        <v>0.18</v>
      </c>
      <c r="P9" s="58"/>
      <c r="Q9" s="63">
        <v>5</v>
      </c>
      <c r="R9" s="64">
        <f t="shared" si="0"/>
        <v>6.25E-2</v>
      </c>
      <c r="S9" s="67"/>
    </row>
    <row r="10" spans="1:19" s="81" customFormat="1">
      <c r="A10" s="117"/>
      <c r="B10" s="13"/>
      <c r="C10" s="120"/>
      <c r="D10" s="14"/>
      <c r="E10" s="22"/>
      <c r="F10" s="124" t="s">
        <v>41</v>
      </c>
      <c r="G10" s="125"/>
      <c r="H10" s="125"/>
      <c r="I10" s="2">
        <f>IF(J10="",0,J10*I11/J11)</f>
        <v>0</v>
      </c>
      <c r="J10" s="5"/>
      <c r="K10" s="69"/>
      <c r="L10" s="71"/>
      <c r="M10" s="17"/>
      <c r="N10" s="65">
        <v>6</v>
      </c>
      <c r="O10" s="66">
        <v>0.19</v>
      </c>
      <c r="P10" s="58"/>
      <c r="Q10" s="63">
        <v>6</v>
      </c>
      <c r="R10" s="64">
        <f t="shared" si="0"/>
        <v>7.4999999999999997E-2</v>
      </c>
      <c r="S10" s="67"/>
    </row>
    <row r="11" spans="1:19" s="81" customFormat="1" ht="15" thickBot="1">
      <c r="A11" s="117"/>
      <c r="B11" s="13"/>
      <c r="C11" s="120"/>
      <c r="D11" s="14"/>
      <c r="E11" s="22"/>
      <c r="F11" s="126" t="s">
        <v>40</v>
      </c>
      <c r="G11" s="127"/>
      <c r="H11" s="127"/>
      <c r="I11" s="1">
        <v>1</v>
      </c>
      <c r="J11" s="28">
        <f>J9+J10</f>
        <v>0</v>
      </c>
      <c r="K11" s="69"/>
      <c r="L11" s="71"/>
      <c r="M11" s="17"/>
      <c r="N11" s="65">
        <v>7</v>
      </c>
      <c r="O11" s="66">
        <v>0.18</v>
      </c>
      <c r="P11" s="58"/>
      <c r="Q11" s="63">
        <v>7</v>
      </c>
      <c r="R11" s="64">
        <f t="shared" si="0"/>
        <v>8.7500000000000008E-2</v>
      </c>
      <c r="S11" s="67"/>
    </row>
    <row r="12" spans="1:19" s="81" customFormat="1" ht="10.199999999999999" customHeight="1" thickBot="1">
      <c r="A12" s="117"/>
      <c r="B12" s="13"/>
      <c r="C12" s="120"/>
      <c r="D12" s="14"/>
      <c r="E12" s="22"/>
      <c r="F12" s="29"/>
      <c r="G12" s="29"/>
      <c r="H12" s="29"/>
      <c r="I12" s="21"/>
      <c r="J12" s="17"/>
      <c r="K12" s="18"/>
      <c r="L12" s="17"/>
      <c r="M12" s="17"/>
      <c r="N12" s="65">
        <v>8</v>
      </c>
      <c r="O12" s="66">
        <v>0.15</v>
      </c>
      <c r="P12" s="58"/>
      <c r="Q12" s="63">
        <v>8</v>
      </c>
      <c r="R12" s="64">
        <f t="shared" si="0"/>
        <v>9.9999999999999992E-2</v>
      </c>
      <c r="S12" s="67"/>
    </row>
    <row r="13" spans="1:19" s="81" customFormat="1">
      <c r="A13" s="117"/>
      <c r="B13" s="13"/>
      <c r="C13" s="120"/>
      <c r="D13" s="14"/>
      <c r="E13" s="22"/>
      <c r="F13" s="128" t="s">
        <v>39</v>
      </c>
      <c r="G13" s="129"/>
      <c r="H13" s="129"/>
      <c r="I13" s="130"/>
      <c r="J13" s="6"/>
      <c r="K13" s="72"/>
      <c r="L13" s="17"/>
      <c r="M13" s="73"/>
      <c r="N13" s="65">
        <v>9</v>
      </c>
      <c r="O13" s="66">
        <v>0.12</v>
      </c>
      <c r="P13" s="58"/>
      <c r="Q13" s="63">
        <v>9</v>
      </c>
      <c r="R13" s="64">
        <f t="shared" si="0"/>
        <v>0.11249999999999999</v>
      </c>
      <c r="S13" s="67"/>
    </row>
    <row r="14" spans="1:19" s="81" customFormat="1" ht="15" thickBot="1">
      <c r="A14" s="117"/>
      <c r="B14" s="13"/>
      <c r="C14" s="120"/>
      <c r="D14" s="14"/>
      <c r="E14" s="22"/>
      <c r="F14" s="131" t="s">
        <v>60</v>
      </c>
      <c r="G14" s="132"/>
      <c r="H14" s="132"/>
      <c r="I14" s="132"/>
      <c r="J14" s="7"/>
      <c r="K14" s="31"/>
      <c r="L14" s="17"/>
      <c r="M14" s="17"/>
      <c r="N14" s="65">
        <v>10</v>
      </c>
      <c r="O14" s="66">
        <v>0.1</v>
      </c>
      <c r="P14" s="58"/>
      <c r="Q14" s="63">
        <v>10</v>
      </c>
      <c r="R14" s="64">
        <f t="shared" si="0"/>
        <v>0.125</v>
      </c>
      <c r="S14" s="67"/>
    </row>
    <row r="15" spans="1:19" s="81" customFormat="1" ht="10.95" customHeight="1" thickBot="1">
      <c r="A15" s="117"/>
      <c r="B15" s="13"/>
      <c r="C15" s="120"/>
      <c r="D15" s="14"/>
      <c r="E15" s="22"/>
      <c r="F15" s="30"/>
      <c r="G15" s="21"/>
      <c r="H15" s="21"/>
      <c r="I15" s="21"/>
      <c r="J15" s="31"/>
      <c r="K15" s="31"/>
      <c r="L15" s="17"/>
      <c r="M15" s="17"/>
      <c r="N15" s="65">
        <v>11</v>
      </c>
      <c r="O15" s="66">
        <v>0.09</v>
      </c>
      <c r="P15" s="58"/>
      <c r="Q15" s="63">
        <v>11</v>
      </c>
      <c r="R15" s="64">
        <f t="shared" si="0"/>
        <v>0.13749999999999998</v>
      </c>
      <c r="S15" s="67"/>
    </row>
    <row r="16" spans="1:19" s="81" customFormat="1">
      <c r="A16" s="117"/>
      <c r="B16" s="13"/>
      <c r="C16" s="120"/>
      <c r="D16" s="14"/>
      <c r="E16" s="22" t="s">
        <v>38</v>
      </c>
      <c r="F16" s="133" t="s">
        <v>37</v>
      </c>
      <c r="G16" s="134"/>
      <c r="H16" s="134"/>
      <c r="I16" s="134"/>
      <c r="J16" s="8"/>
      <c r="K16" s="69"/>
      <c r="L16" s="17"/>
      <c r="M16" s="17"/>
      <c r="N16" s="65">
        <v>12</v>
      </c>
      <c r="O16" s="66">
        <v>0.09</v>
      </c>
      <c r="P16" s="58"/>
      <c r="Q16" s="74"/>
      <c r="R16" s="75"/>
      <c r="S16" s="17"/>
    </row>
    <row r="17" spans="1:19" s="81" customFormat="1">
      <c r="A17" s="117"/>
      <c r="B17" s="13"/>
      <c r="C17" s="120"/>
      <c r="D17" s="14"/>
      <c r="E17" s="22"/>
      <c r="F17" s="135" t="s">
        <v>36</v>
      </c>
      <c r="G17" s="136"/>
      <c r="H17" s="136"/>
      <c r="I17" s="137"/>
      <c r="J17" s="89">
        <f>J16*I9</f>
        <v>0</v>
      </c>
      <c r="K17" s="69"/>
      <c r="L17" s="17"/>
      <c r="M17" s="17"/>
      <c r="N17" s="65">
        <v>13</v>
      </c>
      <c r="O17" s="66">
        <v>0.09</v>
      </c>
      <c r="P17" s="58"/>
      <c r="Q17" s="76"/>
      <c r="R17" s="76"/>
      <c r="S17" s="17"/>
    </row>
    <row r="18" spans="1:19" s="81" customFormat="1" ht="10.199999999999999" customHeight="1" thickBot="1">
      <c r="A18" s="117"/>
      <c r="B18" s="13"/>
      <c r="C18" s="120"/>
      <c r="D18" s="14"/>
      <c r="E18" s="22"/>
      <c r="F18" s="138"/>
      <c r="G18" s="138"/>
      <c r="H18" s="138"/>
      <c r="I18" s="138"/>
      <c r="J18" s="138"/>
      <c r="K18" s="69"/>
      <c r="L18" s="17"/>
      <c r="M18" s="17"/>
      <c r="N18" s="65">
        <v>14</v>
      </c>
      <c r="O18" s="66">
        <v>0.09</v>
      </c>
      <c r="P18" s="58"/>
      <c r="Q18" s="92"/>
      <c r="R18" s="92"/>
      <c r="S18" s="17"/>
    </row>
    <row r="19" spans="1:19" s="81" customFormat="1" ht="12" customHeight="1" thickBot="1">
      <c r="A19" s="117"/>
      <c r="B19" s="13"/>
      <c r="C19" s="120"/>
      <c r="D19" s="14"/>
      <c r="E19" s="19"/>
      <c r="F19" s="139" t="s">
        <v>35</v>
      </c>
      <c r="G19" s="140"/>
      <c r="H19" s="140"/>
      <c r="I19" s="140"/>
      <c r="J19" s="141"/>
      <c r="K19" s="18"/>
      <c r="L19" s="17"/>
      <c r="M19" s="17"/>
      <c r="N19" s="65">
        <v>15</v>
      </c>
      <c r="O19" s="66">
        <v>0.1</v>
      </c>
      <c r="P19" s="58"/>
      <c r="Q19" s="92"/>
      <c r="R19" s="93"/>
      <c r="S19" s="17"/>
    </row>
    <row r="20" spans="1:19" s="81" customFormat="1">
      <c r="A20" s="117"/>
      <c r="B20" s="13"/>
      <c r="C20" s="120"/>
      <c r="D20" s="14"/>
      <c r="E20" s="23"/>
      <c r="F20" s="142" t="s">
        <v>27</v>
      </c>
      <c r="G20" s="143"/>
      <c r="H20" s="143"/>
      <c r="I20" s="143"/>
      <c r="J20" s="9"/>
      <c r="K20" s="77"/>
      <c r="L20" s="144" t="s">
        <v>34</v>
      </c>
      <c r="M20" s="17"/>
      <c r="N20" s="65">
        <v>16</v>
      </c>
      <c r="O20" s="66">
        <v>0.13</v>
      </c>
      <c r="P20" s="58"/>
      <c r="Q20" s="58"/>
      <c r="R20" s="58"/>
      <c r="S20" s="67"/>
    </row>
    <row r="21" spans="1:19" s="81" customFormat="1">
      <c r="A21" s="117"/>
      <c r="B21" s="13"/>
      <c r="C21" s="120"/>
      <c r="D21" s="14"/>
      <c r="E21" s="23"/>
      <c r="F21" s="147" t="s">
        <v>26</v>
      </c>
      <c r="G21" s="148"/>
      <c r="H21" s="148"/>
      <c r="I21" s="148"/>
      <c r="J21" s="10"/>
      <c r="K21" s="31"/>
      <c r="L21" s="145"/>
      <c r="M21" s="17"/>
      <c r="N21" s="65">
        <v>17</v>
      </c>
      <c r="O21" s="66">
        <v>0.17</v>
      </c>
      <c r="P21" s="58"/>
      <c r="Q21" s="58"/>
      <c r="R21" s="58"/>
      <c r="S21" s="67"/>
    </row>
    <row r="22" spans="1:19" s="81" customFormat="1">
      <c r="A22" s="117"/>
      <c r="B22" s="13"/>
      <c r="C22" s="120"/>
      <c r="D22" s="14"/>
      <c r="E22" s="23"/>
      <c r="F22" s="149" t="s">
        <v>25</v>
      </c>
      <c r="G22" s="150"/>
      <c r="H22" s="150"/>
      <c r="I22" s="150"/>
      <c r="J22" s="11"/>
      <c r="K22" s="69"/>
      <c r="L22" s="145"/>
      <c r="M22" s="17"/>
      <c r="N22" s="65">
        <v>18</v>
      </c>
      <c r="O22" s="66">
        <v>0.23</v>
      </c>
      <c r="P22" s="58"/>
      <c r="Q22" s="58"/>
      <c r="R22" s="58"/>
      <c r="S22" s="67"/>
    </row>
    <row r="23" spans="1:19" s="81" customFormat="1">
      <c r="A23" s="117"/>
      <c r="B23" s="13"/>
      <c r="C23" s="120"/>
      <c r="D23" s="14"/>
      <c r="E23" s="23"/>
      <c r="F23" s="151" t="s">
        <v>54</v>
      </c>
      <c r="G23" s="152"/>
      <c r="H23" s="152"/>
      <c r="I23" s="153"/>
      <c r="J23" s="12"/>
      <c r="K23" s="69"/>
      <c r="L23" s="145"/>
      <c r="M23" s="17"/>
      <c r="N23" s="65">
        <v>19</v>
      </c>
      <c r="O23" s="66">
        <v>0.28999999999999998</v>
      </c>
      <c r="P23" s="58"/>
      <c r="Q23" s="58"/>
      <c r="R23" s="58"/>
      <c r="S23" s="67"/>
    </row>
    <row r="24" spans="1:19" s="81" customFormat="1">
      <c r="A24" s="117"/>
      <c r="B24" s="13"/>
      <c r="C24" s="120"/>
      <c r="D24" s="14"/>
      <c r="E24" s="23" t="s">
        <v>33</v>
      </c>
      <c r="F24" s="154" t="s">
        <v>23</v>
      </c>
      <c r="G24" s="155"/>
      <c r="H24" s="155"/>
      <c r="I24" s="156"/>
      <c r="J24" s="32">
        <f>IF(J23=100%,J22*J23,J22*I9)</f>
        <v>0</v>
      </c>
      <c r="K24" s="69"/>
      <c r="L24" s="145"/>
      <c r="M24" s="17"/>
      <c r="N24" s="65" t="s">
        <v>32</v>
      </c>
      <c r="O24" s="66">
        <v>0.45</v>
      </c>
      <c r="P24" s="58"/>
      <c r="Q24" s="58"/>
      <c r="R24" s="58"/>
      <c r="S24" s="67"/>
    </row>
    <row r="25" spans="1:19" s="81" customFormat="1">
      <c r="A25" s="117"/>
      <c r="B25" s="13"/>
      <c r="C25" s="120"/>
      <c r="D25" s="14"/>
      <c r="E25" s="23"/>
      <c r="F25" s="157" t="s">
        <v>22</v>
      </c>
      <c r="G25" s="158"/>
      <c r="H25" s="158"/>
      <c r="I25" s="158"/>
      <c r="J25" s="33">
        <f>IF(F72&gt;=12,"0",F72)</f>
        <v>0</v>
      </c>
      <c r="K25" s="78"/>
      <c r="L25" s="145"/>
      <c r="M25" s="17"/>
      <c r="N25" s="58"/>
      <c r="O25" s="58"/>
      <c r="P25" s="58"/>
      <c r="Q25" s="58"/>
      <c r="R25" s="58"/>
      <c r="S25" s="67"/>
    </row>
    <row r="26" spans="1:19" s="81" customFormat="1">
      <c r="A26" s="117"/>
      <c r="B26" s="13"/>
      <c r="C26" s="120"/>
      <c r="D26" s="14"/>
      <c r="E26" s="23"/>
      <c r="F26" s="159" t="s">
        <v>21</v>
      </c>
      <c r="G26" s="160"/>
      <c r="H26" s="160"/>
      <c r="I26" s="160"/>
      <c r="J26" s="34">
        <f>IF(J20="",0,F76)</f>
        <v>0</v>
      </c>
      <c r="K26" s="79"/>
      <c r="L26" s="145"/>
      <c r="M26" s="17"/>
      <c r="N26" s="58"/>
      <c r="O26" s="58"/>
      <c r="P26" s="58"/>
      <c r="Q26" s="58"/>
      <c r="R26" s="58"/>
      <c r="S26" s="67"/>
    </row>
    <row r="27" spans="1:19" s="81" customFormat="1">
      <c r="A27" s="117"/>
      <c r="B27" s="13"/>
      <c r="C27" s="120"/>
      <c r="D27" s="14"/>
      <c r="E27" s="23"/>
      <c r="F27" s="159" t="s">
        <v>20</v>
      </c>
      <c r="G27" s="160"/>
      <c r="H27" s="160"/>
      <c r="I27" s="160"/>
      <c r="J27" s="35">
        <f>IF(AND(J25=0),R4,IF(AND(J25="0"),R4,IF(AND(J25=1),R5,IF(AND(J25=2),R6,IF(AND(J25=3),R7,IF(AND(J25=4),R8,IF(AND(J25=5),R9,IF(AND(J25=6),R10,IF(AND(J25=7),R11,IF(AND(J25=8),R12,IF(AND(J25=9),R13,IF(AND(J25=10),R14,IF(AND(J25=11),R15)))))))))))))</f>
        <v>0</v>
      </c>
      <c r="K27" s="69"/>
      <c r="L27" s="145"/>
      <c r="M27" s="17"/>
      <c r="N27" s="58"/>
      <c r="O27" s="58"/>
      <c r="P27" s="58"/>
      <c r="Q27" s="58"/>
      <c r="R27" s="58"/>
      <c r="S27" s="67"/>
    </row>
    <row r="28" spans="1:19" s="81" customFormat="1">
      <c r="A28" s="117"/>
      <c r="B28" s="13"/>
      <c r="C28" s="120"/>
      <c r="D28" s="14"/>
      <c r="E28" s="23"/>
      <c r="F28" s="159" t="s">
        <v>19</v>
      </c>
      <c r="G28" s="160"/>
      <c r="H28" s="160"/>
      <c r="I28" s="160"/>
      <c r="J28" s="35">
        <f>IF(AND(J26=0),R4,IF(AND(J26=1),O5,IF(AND(J26=2),O6,IF(AND(J26=3),O7,IF(AND(J26=4),O8,IF(AND(J26=5),O9,IF(AND(J26=6),O10,IF(AND(J26=7),O11,IF(AND(J26=8),O12,IF(AND(J26=9),O13,IF(AND(J26=10),O14,IF(AND(J26=11),O15,IF(AND(J26=12),O16,IF(AND(J26=13),O17,IF(AND(J26=14),O18,IF(AND(J26=15),O19,IF(AND(J26=16),O20,IF(AND(J26=17),O21,IF(AND(J26=18),O22,IF(AND(J26=19),O23,IF(AND(J26&gt;=20),O24)))))))))))))))))))))</f>
        <v>0</v>
      </c>
      <c r="K28" s="69"/>
      <c r="L28" s="145"/>
      <c r="M28" s="17"/>
      <c r="N28" s="58"/>
      <c r="O28" s="58"/>
      <c r="P28" s="58"/>
      <c r="Q28" s="58"/>
      <c r="R28" s="58"/>
      <c r="S28" s="67"/>
    </row>
    <row r="29" spans="1:19" s="81" customFormat="1" ht="15" thickBot="1">
      <c r="A29" s="117"/>
      <c r="B29" s="13"/>
      <c r="C29" s="120"/>
      <c r="D29" s="14"/>
      <c r="E29" s="23" t="s">
        <v>31</v>
      </c>
      <c r="F29" s="161" t="s">
        <v>17</v>
      </c>
      <c r="G29" s="162"/>
      <c r="H29" s="162"/>
      <c r="I29" s="163"/>
      <c r="J29" s="36">
        <f>(J9*J21)*(J27+J28)</f>
        <v>0</v>
      </c>
      <c r="K29" s="49"/>
      <c r="L29" s="145"/>
      <c r="M29" s="17"/>
      <c r="N29" s="17"/>
      <c r="O29" s="17"/>
      <c r="P29" s="17"/>
      <c r="Q29" s="17"/>
      <c r="R29" s="17"/>
      <c r="S29" s="67"/>
    </row>
    <row r="30" spans="1:19" s="81" customFormat="1" ht="10.95" customHeight="1" thickBot="1">
      <c r="A30" s="117"/>
      <c r="B30" s="13"/>
      <c r="C30" s="120"/>
      <c r="D30" s="14"/>
      <c r="E30" s="22"/>
      <c r="F30" s="30"/>
      <c r="G30" s="21"/>
      <c r="H30" s="21"/>
      <c r="I30" s="21"/>
      <c r="J30" s="31"/>
      <c r="K30" s="31"/>
      <c r="L30" s="145"/>
      <c r="M30" s="17"/>
      <c r="N30" s="17"/>
      <c r="O30" s="17"/>
      <c r="P30" s="17"/>
      <c r="Q30" s="17"/>
      <c r="R30" s="17"/>
      <c r="S30" s="67"/>
    </row>
    <row r="31" spans="1:19" s="81" customFormat="1" ht="11.7" customHeight="1" thickBot="1">
      <c r="A31" s="117"/>
      <c r="B31" s="13"/>
      <c r="C31" s="120"/>
      <c r="D31" s="14"/>
      <c r="E31" s="19"/>
      <c r="F31" s="164" t="s">
        <v>28</v>
      </c>
      <c r="G31" s="165"/>
      <c r="H31" s="165"/>
      <c r="I31" s="165"/>
      <c r="J31" s="166"/>
      <c r="K31" s="80"/>
      <c r="L31" s="145"/>
      <c r="M31" s="17"/>
      <c r="N31" s="58"/>
      <c r="O31" s="58"/>
      <c r="P31" s="58"/>
      <c r="Q31" s="58"/>
      <c r="R31" s="58"/>
      <c r="S31" s="67"/>
    </row>
    <row r="32" spans="1:19" s="81" customFormat="1">
      <c r="A32" s="117"/>
      <c r="B32" s="13"/>
      <c r="C32" s="120"/>
      <c r="D32" s="14"/>
      <c r="E32" s="24"/>
      <c r="F32" s="142" t="s">
        <v>27</v>
      </c>
      <c r="G32" s="143"/>
      <c r="H32" s="143"/>
      <c r="I32" s="143"/>
      <c r="J32" s="9"/>
      <c r="K32" s="77"/>
      <c r="L32" s="145"/>
      <c r="M32" s="17"/>
      <c r="N32" s="58"/>
      <c r="O32" s="58"/>
      <c r="P32" s="58"/>
      <c r="Q32" s="58"/>
      <c r="R32" s="58"/>
      <c r="S32" s="67"/>
    </row>
    <row r="33" spans="1:19" s="81" customFormat="1">
      <c r="A33" s="117"/>
      <c r="B33" s="13"/>
      <c r="C33" s="120"/>
      <c r="D33" s="14"/>
      <c r="E33" s="24"/>
      <c r="F33" s="147" t="s">
        <v>26</v>
      </c>
      <c r="G33" s="148"/>
      <c r="H33" s="148"/>
      <c r="I33" s="148"/>
      <c r="J33" s="10"/>
      <c r="K33" s="31"/>
      <c r="L33" s="145"/>
      <c r="M33" s="17"/>
      <c r="N33" s="58"/>
      <c r="O33" s="58"/>
      <c r="P33" s="58"/>
      <c r="Q33" s="58"/>
      <c r="R33" s="58"/>
      <c r="S33" s="67"/>
    </row>
    <row r="34" spans="1:19" s="81" customFormat="1">
      <c r="A34" s="117"/>
      <c r="B34" s="13"/>
      <c r="C34" s="120"/>
      <c r="D34" s="14"/>
      <c r="E34" s="24"/>
      <c r="F34" s="167" t="s">
        <v>55</v>
      </c>
      <c r="G34" s="168"/>
      <c r="H34" s="168"/>
      <c r="I34" s="168"/>
      <c r="J34" s="11"/>
      <c r="K34" s="69"/>
      <c r="L34" s="145"/>
      <c r="M34" s="17"/>
      <c r="N34" s="58"/>
      <c r="O34" s="58"/>
      <c r="P34" s="58"/>
      <c r="Q34" s="58"/>
      <c r="R34" s="58"/>
      <c r="S34" s="67"/>
    </row>
    <row r="35" spans="1:19" s="81" customFormat="1">
      <c r="A35" s="117"/>
      <c r="B35" s="13"/>
      <c r="C35" s="120"/>
      <c r="D35" s="14"/>
      <c r="E35" s="24"/>
      <c r="F35" s="151" t="s">
        <v>56</v>
      </c>
      <c r="G35" s="152"/>
      <c r="H35" s="152"/>
      <c r="I35" s="153"/>
      <c r="J35" s="12"/>
      <c r="K35" s="69"/>
      <c r="L35" s="145"/>
      <c r="M35" s="17"/>
      <c r="N35" s="58"/>
      <c r="O35" s="58"/>
      <c r="P35" s="58"/>
      <c r="Q35" s="58"/>
      <c r="R35" s="58"/>
      <c r="S35" s="67"/>
    </row>
    <row r="36" spans="1:19" s="81" customFormat="1">
      <c r="A36" s="117"/>
      <c r="B36" s="13"/>
      <c r="C36" s="120"/>
      <c r="D36" s="14"/>
      <c r="E36" s="24" t="s">
        <v>30</v>
      </c>
      <c r="F36" s="154" t="s">
        <v>23</v>
      </c>
      <c r="G36" s="155"/>
      <c r="H36" s="155"/>
      <c r="I36" s="156"/>
      <c r="J36" s="32">
        <f>IF(J35=100%,J34*J35,J34*I9)</f>
        <v>0</v>
      </c>
      <c r="K36" s="69"/>
      <c r="L36" s="145"/>
      <c r="M36" s="17"/>
      <c r="N36" s="58"/>
      <c r="O36" s="58"/>
      <c r="P36" s="58"/>
      <c r="Q36" s="58"/>
      <c r="R36" s="58"/>
      <c r="S36" s="67"/>
    </row>
    <row r="37" spans="1:19" s="81" customFormat="1">
      <c r="A37" s="117"/>
      <c r="B37" s="13"/>
      <c r="C37" s="120"/>
      <c r="D37" s="14"/>
      <c r="E37" s="24"/>
      <c r="F37" s="169" t="s">
        <v>22</v>
      </c>
      <c r="G37" s="170"/>
      <c r="H37" s="170"/>
      <c r="I37" s="171"/>
      <c r="J37" s="33">
        <f>IF(F73&gt;=12,"0",F73)</f>
        <v>0</v>
      </c>
      <c r="K37" s="78"/>
      <c r="L37" s="145"/>
      <c r="N37" s="58"/>
      <c r="O37" s="58"/>
      <c r="P37" s="58"/>
      <c r="Q37" s="58"/>
      <c r="R37" s="58"/>
      <c r="S37" s="67"/>
    </row>
    <row r="38" spans="1:19" s="81" customFormat="1">
      <c r="A38" s="117"/>
      <c r="B38" s="13"/>
      <c r="C38" s="120"/>
      <c r="D38" s="14"/>
      <c r="E38" s="24"/>
      <c r="F38" s="172" t="s">
        <v>21</v>
      </c>
      <c r="G38" s="136"/>
      <c r="H38" s="136"/>
      <c r="I38" s="137"/>
      <c r="J38" s="34">
        <f>IF(J32="",0,F77)</f>
        <v>0</v>
      </c>
      <c r="K38" s="79"/>
      <c r="L38" s="145"/>
      <c r="N38" s="58"/>
      <c r="O38" s="58"/>
      <c r="P38" s="58"/>
      <c r="Q38" s="58"/>
      <c r="R38" s="58"/>
      <c r="S38" s="67"/>
    </row>
    <row r="39" spans="1:19" s="81" customFormat="1">
      <c r="A39" s="117"/>
      <c r="B39" s="13"/>
      <c r="C39" s="120"/>
      <c r="D39" s="14"/>
      <c r="E39" s="24"/>
      <c r="F39" s="172" t="s">
        <v>20</v>
      </c>
      <c r="G39" s="136"/>
      <c r="H39" s="136"/>
      <c r="I39" s="137"/>
      <c r="J39" s="35">
        <f>IF(AND(J37=0),R4,IF(AND(J37="0"),R4,IF(AND(J37=1),R5,IF(AND(J37=2),R6,IF(AND(J37=3),R7,IF(AND(J37=4),R8,IF(AND(J37=5),R9,IF(AND(J37=6),R10,IF(AND(J37=7),R11,IF(AND(J37=8),R12,IF(AND(J37=9),R13,IF(AND(J37=10),R14,IF(AND(J37=11),R15)))))))))))))</f>
        <v>0</v>
      </c>
      <c r="K39" s="69"/>
      <c r="L39" s="145"/>
      <c r="N39" s="58"/>
      <c r="O39" s="58"/>
      <c r="P39" s="58"/>
      <c r="Q39" s="58"/>
      <c r="R39" s="58"/>
      <c r="S39" s="67"/>
    </row>
    <row r="40" spans="1:19" s="81" customFormat="1">
      <c r="A40" s="117"/>
      <c r="B40" s="13"/>
      <c r="C40" s="120"/>
      <c r="D40" s="14"/>
      <c r="E40" s="24"/>
      <c r="F40" s="172" t="s">
        <v>19</v>
      </c>
      <c r="G40" s="136"/>
      <c r="H40" s="136"/>
      <c r="I40" s="137"/>
      <c r="J40" s="35">
        <f>IF(AND(J38=0),R4,IF(AND(J38=1),O5,IF(AND(J38=2),O6,IF(AND(J38=3),O7,IF(AND(J38=4),O8,IF(AND(J38=5),O9,IF(AND(J38=6),O10,IF(AND(J38=7),O11,IF(AND(J38=8),O12,IF(AND(J38=9),O13,IF(AND(J38=10),O14,IF(AND(J38=11),O15,IF(AND(J38=12),O16,IF(AND(J38=13),O17,IF(AND(J38=14),O18,IF(AND(J38=15),O19,IF(AND(J38=16),O20,IF(AND(J38=17),O21,IF(AND(J38=18),O22,IF(AND(J38=19),O23,IF(AND(J38&gt;=20),O24)))))))))))))))))))))</f>
        <v>0</v>
      </c>
      <c r="K40" s="69"/>
      <c r="L40" s="145"/>
      <c r="N40" s="58"/>
      <c r="O40" s="58"/>
      <c r="P40" s="58"/>
      <c r="Q40" s="58"/>
      <c r="R40" s="58"/>
      <c r="S40" s="67"/>
    </row>
    <row r="41" spans="1:19" s="81" customFormat="1" ht="15" thickBot="1">
      <c r="A41" s="117"/>
      <c r="B41" s="13"/>
      <c r="C41" s="120"/>
      <c r="D41" s="14"/>
      <c r="E41" s="23" t="s">
        <v>29</v>
      </c>
      <c r="F41" s="131" t="s">
        <v>17</v>
      </c>
      <c r="G41" s="132"/>
      <c r="H41" s="132"/>
      <c r="I41" s="132"/>
      <c r="J41" s="36">
        <f>(J9*J33)*(J39+J40)</f>
        <v>0</v>
      </c>
      <c r="K41" s="49"/>
      <c r="L41" s="145"/>
      <c r="N41" s="58"/>
      <c r="O41" s="58"/>
      <c r="P41" s="58"/>
      <c r="Q41" s="58"/>
      <c r="R41" s="58"/>
      <c r="S41" s="67"/>
    </row>
    <row r="42" spans="1:19" s="81" customFormat="1" ht="8.6999999999999993" customHeight="1" thickBot="1">
      <c r="A42" s="117"/>
      <c r="B42" s="13"/>
      <c r="C42" s="120"/>
      <c r="D42" s="14"/>
      <c r="E42" s="22"/>
      <c r="F42" s="30"/>
      <c r="G42" s="21"/>
      <c r="H42" s="21"/>
      <c r="I42" s="21"/>
      <c r="J42" s="37"/>
      <c r="K42" s="31"/>
      <c r="L42" s="145"/>
      <c r="M42" s="17"/>
      <c r="N42" s="58"/>
      <c r="O42" s="58"/>
      <c r="P42" s="58"/>
      <c r="Q42" s="58"/>
      <c r="R42" s="58"/>
      <c r="S42" s="67"/>
    </row>
    <row r="43" spans="1:19" s="81" customFormat="1" ht="12" customHeight="1" thickBot="1">
      <c r="A43" s="117"/>
      <c r="B43" s="13"/>
      <c r="C43" s="120"/>
      <c r="D43" s="14"/>
      <c r="E43" s="19"/>
      <c r="F43" s="164" t="s">
        <v>28</v>
      </c>
      <c r="G43" s="165"/>
      <c r="H43" s="165"/>
      <c r="I43" s="165"/>
      <c r="J43" s="166"/>
      <c r="K43" s="80"/>
      <c r="L43" s="145"/>
      <c r="M43" s="17"/>
      <c r="N43" s="58"/>
      <c r="O43" s="58"/>
      <c r="P43" s="58"/>
      <c r="Q43" s="58"/>
      <c r="R43" s="58"/>
      <c r="S43" s="67"/>
    </row>
    <row r="44" spans="1:19" s="81" customFormat="1">
      <c r="A44" s="117"/>
      <c r="B44" s="13"/>
      <c r="C44" s="120"/>
      <c r="D44" s="14"/>
      <c r="E44" s="24"/>
      <c r="F44" s="142" t="s">
        <v>27</v>
      </c>
      <c r="G44" s="143"/>
      <c r="H44" s="143"/>
      <c r="I44" s="143"/>
      <c r="J44" s="6"/>
      <c r="K44" s="72"/>
      <c r="L44" s="145"/>
      <c r="M44" s="17"/>
      <c r="N44" s="58"/>
      <c r="O44" s="58"/>
      <c r="P44" s="58"/>
      <c r="Q44" s="58"/>
      <c r="R44" s="58"/>
      <c r="S44" s="67"/>
    </row>
    <row r="45" spans="1:19" s="81" customFormat="1">
      <c r="A45" s="117"/>
      <c r="B45" s="13"/>
      <c r="C45" s="120"/>
      <c r="D45" s="14"/>
      <c r="E45" s="24"/>
      <c r="F45" s="147" t="s">
        <v>26</v>
      </c>
      <c r="G45" s="148"/>
      <c r="H45" s="148"/>
      <c r="I45" s="148"/>
      <c r="J45" s="10"/>
      <c r="K45" s="31"/>
      <c r="L45" s="145"/>
      <c r="M45" s="17"/>
      <c r="N45" s="58"/>
      <c r="O45" s="58"/>
      <c r="P45" s="58"/>
      <c r="Q45" s="58"/>
      <c r="R45" s="58"/>
      <c r="S45" s="67"/>
    </row>
    <row r="46" spans="1:19" s="81" customFormat="1">
      <c r="A46" s="117"/>
      <c r="B46" s="13"/>
      <c r="C46" s="120"/>
      <c r="D46" s="14"/>
      <c r="E46" s="24"/>
      <c r="F46" s="149" t="s">
        <v>25</v>
      </c>
      <c r="G46" s="150"/>
      <c r="H46" s="150"/>
      <c r="I46" s="150"/>
      <c r="J46" s="11"/>
      <c r="K46" s="69"/>
      <c r="L46" s="145"/>
      <c r="M46" s="17"/>
      <c r="N46" s="58"/>
      <c r="O46" s="58"/>
      <c r="P46" s="58"/>
      <c r="Q46" s="58"/>
      <c r="R46" s="58"/>
      <c r="S46" s="67"/>
    </row>
    <row r="47" spans="1:19" s="81" customFormat="1">
      <c r="A47" s="117"/>
      <c r="B47" s="13"/>
      <c r="C47" s="120"/>
      <c r="D47" s="14"/>
      <c r="E47" s="24"/>
      <c r="F47" s="151" t="s">
        <v>57</v>
      </c>
      <c r="G47" s="152"/>
      <c r="H47" s="152"/>
      <c r="I47" s="153"/>
      <c r="J47" s="12"/>
      <c r="K47" s="69"/>
      <c r="L47" s="145"/>
      <c r="M47" s="17"/>
      <c r="N47" s="58"/>
      <c r="O47" s="58"/>
      <c r="P47" s="58"/>
      <c r="Q47" s="58"/>
      <c r="R47" s="58"/>
      <c r="S47" s="67"/>
    </row>
    <row r="48" spans="1:19" s="81" customFormat="1">
      <c r="A48" s="117"/>
      <c r="B48" s="13"/>
      <c r="C48" s="120"/>
      <c r="D48" s="14"/>
      <c r="E48" s="24" t="s">
        <v>24</v>
      </c>
      <c r="F48" s="154" t="s">
        <v>23</v>
      </c>
      <c r="G48" s="155"/>
      <c r="H48" s="155"/>
      <c r="I48" s="156"/>
      <c r="J48" s="32">
        <f>IF(J47=100%,J46*J47,J46*I9)</f>
        <v>0</v>
      </c>
      <c r="K48" s="69"/>
      <c r="L48" s="145"/>
      <c r="M48" s="17"/>
      <c r="N48" s="58"/>
      <c r="O48" s="58"/>
      <c r="P48" s="58"/>
      <c r="Q48" s="58"/>
      <c r="R48" s="58"/>
      <c r="S48" s="67"/>
    </row>
    <row r="49" spans="1:19" s="81" customFormat="1">
      <c r="A49" s="117"/>
      <c r="B49" s="13"/>
      <c r="C49" s="120"/>
      <c r="D49" s="14"/>
      <c r="E49" s="24"/>
      <c r="F49" s="169" t="s">
        <v>22</v>
      </c>
      <c r="G49" s="170"/>
      <c r="H49" s="170"/>
      <c r="I49" s="171"/>
      <c r="J49" s="33">
        <f>IF(F74&gt;=12,"0",F74)</f>
        <v>0</v>
      </c>
      <c r="K49" s="78"/>
      <c r="L49" s="145"/>
      <c r="M49" s="17"/>
      <c r="N49" s="58"/>
      <c r="O49" s="58"/>
      <c r="P49" s="58"/>
      <c r="Q49" s="58"/>
      <c r="R49" s="58"/>
      <c r="S49" s="67"/>
    </row>
    <row r="50" spans="1:19" s="81" customFormat="1">
      <c r="A50" s="117"/>
      <c r="B50" s="13"/>
      <c r="C50" s="120"/>
      <c r="D50" s="14"/>
      <c r="E50" s="24"/>
      <c r="F50" s="172" t="s">
        <v>21</v>
      </c>
      <c r="G50" s="136"/>
      <c r="H50" s="136"/>
      <c r="I50" s="137"/>
      <c r="J50" s="34">
        <f>IF(J44="",0,F78)</f>
        <v>0</v>
      </c>
      <c r="K50" s="79"/>
      <c r="L50" s="145"/>
      <c r="M50" s="17"/>
      <c r="N50" s="58"/>
      <c r="O50" s="58"/>
      <c r="P50" s="58"/>
      <c r="Q50" s="58"/>
      <c r="R50" s="58"/>
      <c r="S50" s="67"/>
    </row>
    <row r="51" spans="1:19" s="81" customFormat="1">
      <c r="A51" s="117"/>
      <c r="B51" s="13"/>
      <c r="C51" s="120"/>
      <c r="D51" s="14"/>
      <c r="E51" s="24"/>
      <c r="F51" s="172" t="s">
        <v>20</v>
      </c>
      <c r="G51" s="136"/>
      <c r="H51" s="136"/>
      <c r="I51" s="137"/>
      <c r="J51" s="35">
        <f>IF(AND(J49=0),R4,IF(AND(J49="0"),R4,IF(AND(J49=1),R5,IF(AND(J49=2),R6,IF(AND(J49=3),R7,IF(AND(J49=4),R8,IF(AND(J49=5),R9,IF(AND(J49=6),R10,IF(AND(J49=7),R11,IF(AND(J49=8),R12,IF(AND(J49=9),R13,IF(AND(J49=10),R14,IF(AND(J49=11),R15)))))))))))))</f>
        <v>0</v>
      </c>
      <c r="K51" s="69"/>
      <c r="L51" s="145"/>
      <c r="M51" s="17"/>
      <c r="N51" s="58"/>
      <c r="O51" s="58"/>
      <c r="P51" s="58"/>
      <c r="Q51" s="58"/>
      <c r="R51" s="58"/>
      <c r="S51" s="67"/>
    </row>
    <row r="52" spans="1:19" s="81" customFormat="1">
      <c r="A52" s="117"/>
      <c r="B52" s="13"/>
      <c r="C52" s="120"/>
      <c r="D52" s="14"/>
      <c r="E52" s="24"/>
      <c r="F52" s="172" t="s">
        <v>19</v>
      </c>
      <c r="G52" s="136"/>
      <c r="H52" s="136"/>
      <c r="I52" s="137"/>
      <c r="J52" s="35">
        <f>IF(AND(J50=0),R4,IF(AND(J50=1),O5,IF(AND(J50=2),O6,IF(AND(J50=3),O7,IF(AND(J50=4),O8,IF(AND(J50=5),O9,IF(AND(J50=6),O10,IF(AND(J50=7),O11,IF(AND(J50=8),O12,IF(AND(J50=9),O13,IF(AND(J50=10),O14,IF(AND(J50=11),O15,IF(AND(J50=12),O16,IF(AND(J50=13),O17,IF(AND(J50=14),O18,IF(AND(J50=15),O19,IF(AND(J50=16),O20,IF(AND(J50=17),O21,IF(AND(J50=18),O22,IF(AND(J50=19),O23,IF(AND(J50&gt;=20),O24)))))))))))))))))))))</f>
        <v>0</v>
      </c>
      <c r="K52" s="69"/>
      <c r="L52" s="145"/>
      <c r="M52" s="17"/>
      <c r="N52" s="58"/>
      <c r="O52" s="58"/>
      <c r="P52" s="58"/>
      <c r="Q52" s="58"/>
      <c r="R52" s="58"/>
      <c r="S52" s="67"/>
    </row>
    <row r="53" spans="1:19" s="81" customFormat="1" ht="15" thickBot="1">
      <c r="A53" s="117"/>
      <c r="B53" s="13"/>
      <c r="C53" s="120"/>
      <c r="D53" s="14"/>
      <c r="E53" s="23" t="s">
        <v>18</v>
      </c>
      <c r="F53" s="131" t="s">
        <v>17</v>
      </c>
      <c r="G53" s="132"/>
      <c r="H53" s="132"/>
      <c r="I53" s="132"/>
      <c r="J53" s="36">
        <f>(J9*J45)*(J51+J52)</f>
        <v>0</v>
      </c>
      <c r="K53" s="49"/>
      <c r="L53" s="146"/>
      <c r="M53" s="17"/>
      <c r="N53" s="58"/>
      <c r="O53" s="58"/>
      <c r="P53" s="58"/>
      <c r="Q53" s="58"/>
      <c r="R53" s="58"/>
      <c r="S53" s="67"/>
    </row>
    <row r="54" spans="1:19" s="81" customFormat="1" ht="10.199999999999999" customHeight="1">
      <c r="A54" s="117"/>
      <c r="B54" s="13"/>
      <c r="C54" s="120"/>
      <c r="D54" s="14"/>
      <c r="E54" s="25"/>
      <c r="F54" s="38"/>
      <c r="G54" s="38"/>
      <c r="H54" s="38"/>
      <c r="I54" s="39"/>
      <c r="J54" s="46"/>
      <c r="K54" s="69"/>
      <c r="L54" s="17"/>
      <c r="M54" s="17"/>
      <c r="N54" s="58"/>
      <c r="O54" s="58"/>
      <c r="P54" s="58"/>
      <c r="Q54" s="58"/>
      <c r="R54" s="58"/>
      <c r="S54" s="17"/>
    </row>
    <row r="55" spans="1:19" s="81" customFormat="1" ht="9" customHeight="1" thickBot="1">
      <c r="A55" s="117"/>
      <c r="B55" s="13"/>
      <c r="C55" s="120"/>
      <c r="D55" s="14"/>
      <c r="E55" s="22"/>
      <c r="F55" s="40"/>
      <c r="G55" s="40"/>
      <c r="H55" s="40"/>
      <c r="I55" s="17"/>
      <c r="J55" s="47"/>
      <c r="K55" s="69"/>
      <c r="L55" s="17"/>
      <c r="M55" s="17"/>
      <c r="N55" s="58"/>
      <c r="O55" s="58"/>
      <c r="P55" s="58"/>
      <c r="Q55" s="58"/>
      <c r="R55" s="58"/>
      <c r="S55" s="17"/>
    </row>
    <row r="56" spans="1:19" s="81" customFormat="1" ht="15" thickBot="1">
      <c r="A56" s="117"/>
      <c r="B56" s="13"/>
      <c r="C56" s="120"/>
      <c r="D56" s="14"/>
      <c r="E56" s="22" t="s">
        <v>16</v>
      </c>
      <c r="F56" s="184" t="s">
        <v>58</v>
      </c>
      <c r="G56" s="185"/>
      <c r="H56" s="185"/>
      <c r="I56" s="41"/>
      <c r="J56" s="48">
        <f>J29+J41+J53</f>
        <v>0</v>
      </c>
      <c r="K56" s="49"/>
      <c r="L56" s="17"/>
      <c r="M56" s="17"/>
      <c r="N56" s="58"/>
      <c r="O56" s="58"/>
      <c r="P56" s="58"/>
      <c r="Q56" s="58"/>
      <c r="R56" s="58"/>
      <c r="S56" s="17"/>
    </row>
    <row r="57" spans="1:19" s="81" customFormat="1" ht="9.4499999999999993" customHeight="1" thickBot="1">
      <c r="A57" s="117"/>
      <c r="B57" s="13"/>
      <c r="C57" s="120"/>
      <c r="D57" s="14"/>
      <c r="E57" s="22"/>
      <c r="F57" s="42"/>
      <c r="G57" s="42"/>
      <c r="H57" s="42"/>
      <c r="I57" s="43"/>
      <c r="J57" s="49"/>
      <c r="K57" s="49"/>
      <c r="L57" s="17"/>
      <c r="M57" s="17"/>
      <c r="N57" s="58"/>
      <c r="O57" s="58"/>
      <c r="P57" s="58"/>
      <c r="Q57" s="58"/>
      <c r="R57" s="58"/>
      <c r="S57" s="17"/>
    </row>
    <row r="58" spans="1:19" s="81" customFormat="1">
      <c r="A58" s="117"/>
      <c r="B58" s="13"/>
      <c r="C58" s="120"/>
      <c r="D58" s="14"/>
      <c r="E58" s="22" t="s">
        <v>15</v>
      </c>
      <c r="F58" s="186" t="s">
        <v>14</v>
      </c>
      <c r="G58" s="187"/>
      <c r="H58" s="187"/>
      <c r="I58" s="188"/>
      <c r="J58" s="50"/>
      <c r="K58" s="69"/>
      <c r="L58" s="17"/>
      <c r="M58" s="17"/>
      <c r="N58" s="58"/>
      <c r="O58" s="58"/>
      <c r="P58" s="58"/>
      <c r="Q58" s="58"/>
      <c r="R58" s="58"/>
      <c r="S58" s="17"/>
    </row>
    <row r="59" spans="1:19" s="81" customFormat="1" ht="15" thickBot="1">
      <c r="A59" s="117"/>
      <c r="B59" s="13"/>
      <c r="C59" s="120"/>
      <c r="D59" s="14"/>
      <c r="E59" s="22" t="s">
        <v>13</v>
      </c>
      <c r="F59" s="189" t="s">
        <v>59</v>
      </c>
      <c r="G59" s="190"/>
      <c r="H59" s="190"/>
      <c r="I59" s="191"/>
      <c r="J59" s="51">
        <f>J17-(J24+J36+J48)</f>
        <v>0</v>
      </c>
      <c r="K59" s="69"/>
      <c r="M59" s="17"/>
      <c r="N59" s="58"/>
      <c r="O59" s="58"/>
      <c r="P59" s="58"/>
      <c r="Q59" s="58"/>
      <c r="R59" s="58"/>
      <c r="S59" s="17"/>
    </row>
    <row r="60" spans="1:19" s="82" customFormat="1" ht="8.6999999999999993" customHeight="1" thickBot="1">
      <c r="A60" s="117"/>
      <c r="B60" s="13"/>
      <c r="C60" s="120"/>
      <c r="D60" s="15"/>
      <c r="E60" s="26"/>
      <c r="F60" s="44"/>
      <c r="G60" s="45"/>
      <c r="H60" s="45"/>
      <c r="I60" s="45"/>
      <c r="J60" s="49"/>
      <c r="K60" s="69"/>
      <c r="M60" s="18"/>
      <c r="N60" s="83"/>
      <c r="O60" s="83"/>
      <c r="P60" s="83"/>
      <c r="Q60" s="83"/>
      <c r="R60" s="83"/>
      <c r="S60" s="18"/>
    </row>
    <row r="61" spans="1:19" s="82" customFormat="1">
      <c r="A61" s="117"/>
      <c r="B61" s="13"/>
      <c r="C61" s="120"/>
      <c r="D61" s="15"/>
      <c r="E61" s="26" t="s">
        <v>11</v>
      </c>
      <c r="F61" s="192" t="s">
        <v>12</v>
      </c>
      <c r="G61" s="193"/>
      <c r="H61" s="193"/>
      <c r="I61" s="193"/>
      <c r="J61" s="52">
        <f>IF(J13="",0,J62)</f>
        <v>0</v>
      </c>
      <c r="K61" s="69"/>
      <c r="M61" s="18"/>
      <c r="N61" s="83"/>
      <c r="O61" s="83"/>
      <c r="P61" s="83"/>
      <c r="Q61" s="83"/>
      <c r="R61" s="83"/>
      <c r="S61" s="18"/>
    </row>
    <row r="62" spans="1:19" s="82" customFormat="1" ht="14.7" hidden="1" customHeight="1" outlineLevel="1" thickBot="1">
      <c r="A62" s="117"/>
      <c r="B62" s="13"/>
      <c r="C62" s="120"/>
      <c r="D62" s="15"/>
      <c r="E62" s="22"/>
      <c r="F62" s="194" t="s">
        <v>12</v>
      </c>
      <c r="G62" s="195"/>
      <c r="H62" s="195"/>
      <c r="I62" s="195"/>
      <c r="J62" s="94">
        <f>IF(J13&lt;J74,J63,J64)</f>
        <v>0.23599999999999999</v>
      </c>
      <c r="K62" s="69"/>
      <c r="M62" s="18"/>
      <c r="N62" s="83"/>
      <c r="O62" s="83"/>
      <c r="P62" s="83"/>
      <c r="Q62" s="83"/>
      <c r="R62" s="83"/>
      <c r="S62" s="18"/>
    </row>
    <row r="63" spans="1:19" s="81" customFormat="1" ht="14.7" hidden="1" customHeight="1" outlineLevel="1">
      <c r="A63" s="117"/>
      <c r="B63" s="13"/>
      <c r="C63" s="120"/>
      <c r="D63" s="14"/>
      <c r="E63" s="22"/>
      <c r="F63" s="194" t="s">
        <v>62</v>
      </c>
      <c r="G63" s="195"/>
      <c r="H63" s="195"/>
      <c r="I63" s="195"/>
      <c r="J63" s="95">
        <v>0.23599999999999999</v>
      </c>
      <c r="K63" s="84"/>
      <c r="L63" s="17"/>
      <c r="M63" s="17"/>
      <c r="N63" s="58"/>
      <c r="O63" s="58"/>
      <c r="P63" s="58"/>
      <c r="Q63" s="58"/>
      <c r="R63" s="58"/>
      <c r="S63" s="17"/>
    </row>
    <row r="64" spans="1:19" s="81" customFormat="1" ht="15" hidden="1" customHeight="1" outlineLevel="1" thickBot="1">
      <c r="A64" s="117"/>
      <c r="B64" s="13"/>
      <c r="C64" s="120"/>
      <c r="D64" s="14"/>
      <c r="E64" s="22"/>
      <c r="F64" s="173" t="s">
        <v>63</v>
      </c>
      <c r="G64" s="174"/>
      <c r="H64" s="174"/>
      <c r="I64" s="174"/>
      <c r="J64" s="96">
        <v>0.3</v>
      </c>
      <c r="K64" s="84"/>
      <c r="L64" s="17"/>
      <c r="M64" s="17"/>
      <c r="N64" s="58"/>
      <c r="O64" s="58"/>
      <c r="P64" s="58"/>
      <c r="Q64" s="58"/>
      <c r="R64" s="58"/>
      <c r="S64" s="17"/>
    </row>
    <row r="65" spans="1:19" s="81" customFormat="1" ht="9.4499999999999993" customHeight="1" collapsed="1" thickBot="1">
      <c r="A65" s="117"/>
      <c r="B65" s="13"/>
      <c r="C65" s="120"/>
      <c r="D65" s="14"/>
      <c r="E65" s="19"/>
      <c r="F65" s="17"/>
      <c r="G65" s="17"/>
      <c r="H65" s="17"/>
      <c r="I65" s="17"/>
      <c r="J65" s="17"/>
      <c r="K65" s="18"/>
      <c r="L65" s="17"/>
      <c r="M65" s="17"/>
      <c r="N65" s="58"/>
      <c r="O65" s="58"/>
      <c r="P65" s="58"/>
      <c r="Q65" s="58"/>
      <c r="R65" s="58"/>
      <c r="S65" s="17"/>
    </row>
    <row r="66" spans="1:19" s="81" customFormat="1" ht="15" thickBot="1">
      <c r="A66" s="117"/>
      <c r="B66" s="13"/>
      <c r="C66" s="120"/>
      <c r="D66" s="14"/>
      <c r="F66" s="175" t="s">
        <v>10</v>
      </c>
      <c r="G66" s="176"/>
      <c r="H66" s="176"/>
      <c r="I66" s="177"/>
      <c r="J66" s="53">
        <f>J56*J62</f>
        <v>0</v>
      </c>
      <c r="K66" s="85"/>
      <c r="L66" s="17"/>
      <c r="M66" s="17"/>
      <c r="N66" s="86"/>
      <c r="O66" s="58"/>
      <c r="P66" s="58"/>
      <c r="Q66" s="58"/>
      <c r="R66" s="58"/>
      <c r="S66" s="17"/>
    </row>
    <row r="67" spans="1:19" s="81" customFormat="1" ht="10.95" customHeight="1" thickBot="1">
      <c r="A67" s="117"/>
      <c r="B67" s="13"/>
      <c r="C67" s="120"/>
      <c r="D67" s="14"/>
      <c r="E67" s="19"/>
      <c r="F67" s="17"/>
      <c r="G67" s="17"/>
      <c r="H67" s="17"/>
      <c r="I67" s="17"/>
      <c r="J67" s="54"/>
      <c r="K67" s="55"/>
      <c r="L67" s="17"/>
      <c r="M67" s="17"/>
      <c r="N67" s="58"/>
      <c r="O67" s="58"/>
      <c r="P67" s="58"/>
      <c r="Q67" s="58"/>
      <c r="R67" s="58"/>
      <c r="S67" s="17"/>
    </row>
    <row r="68" spans="1:19" s="81" customFormat="1" ht="15" thickBot="1">
      <c r="A68" s="117"/>
      <c r="B68" s="13"/>
      <c r="C68" s="120"/>
      <c r="D68" s="14"/>
      <c r="F68" s="178" t="s">
        <v>9</v>
      </c>
      <c r="G68" s="179"/>
      <c r="H68" s="179"/>
      <c r="I68" s="180"/>
      <c r="J68" s="48">
        <f>IF(J59&lt;0,0,J59*J62)</f>
        <v>0</v>
      </c>
      <c r="K68" s="85"/>
      <c r="L68" s="17"/>
      <c r="M68" s="17"/>
      <c r="N68" s="58"/>
      <c r="O68" s="58"/>
      <c r="P68" s="58"/>
      <c r="Q68" s="58"/>
      <c r="R68" s="58"/>
      <c r="S68" s="17"/>
    </row>
    <row r="69" spans="1:19" s="18" customFormat="1" ht="7.2" customHeight="1">
      <c r="A69" s="117"/>
      <c r="B69" s="13"/>
      <c r="C69" s="120"/>
      <c r="D69" s="14"/>
      <c r="E69" s="27"/>
      <c r="F69" s="27"/>
      <c r="G69" s="27"/>
      <c r="H69" s="27"/>
      <c r="I69" s="27"/>
      <c r="J69" s="55"/>
      <c r="K69" s="55"/>
      <c r="N69" s="83"/>
      <c r="O69" s="83"/>
      <c r="P69" s="83"/>
      <c r="Q69" s="83"/>
      <c r="R69" s="83"/>
    </row>
    <row r="70" spans="1:19" s="81" customFormat="1" ht="108" customHeight="1">
      <c r="A70" s="118"/>
      <c r="B70" s="13"/>
      <c r="C70" s="121"/>
      <c r="D70" s="16"/>
      <c r="E70" s="181" t="s">
        <v>61</v>
      </c>
      <c r="F70" s="182"/>
      <c r="G70" s="182"/>
      <c r="H70" s="182"/>
      <c r="I70" s="182"/>
      <c r="J70" s="183"/>
      <c r="K70" s="87"/>
      <c r="L70" s="17"/>
      <c r="M70" s="17"/>
      <c r="N70" s="17"/>
      <c r="O70" s="17"/>
      <c r="P70" s="17"/>
      <c r="Q70" s="17"/>
      <c r="R70" s="17"/>
      <c r="S70" s="17"/>
    </row>
    <row r="71" spans="1:19" s="81" customFormat="1">
      <c r="A71" s="17"/>
      <c r="B71" s="18"/>
      <c r="C71" s="17"/>
      <c r="D71" s="17"/>
      <c r="E71" s="19"/>
      <c r="F71" s="40"/>
      <c r="G71" s="29"/>
      <c r="H71" s="29"/>
      <c r="I71" s="29"/>
      <c r="J71" s="29"/>
      <c r="K71" s="88"/>
      <c r="L71" s="17"/>
      <c r="M71" s="17"/>
      <c r="N71" s="58"/>
      <c r="O71" s="58"/>
      <c r="P71" s="58"/>
      <c r="Q71" s="58"/>
      <c r="R71" s="58"/>
      <c r="S71" s="17"/>
    </row>
    <row r="72" spans="1:19" s="81" customFormat="1" hidden="1" outlineLevel="1">
      <c r="A72" s="97"/>
      <c r="B72" s="97"/>
      <c r="C72" s="97"/>
      <c r="D72" s="97"/>
      <c r="E72" s="98"/>
      <c r="F72" s="99">
        <f>DATEDIF(J20,J13,"M")</f>
        <v>0</v>
      </c>
      <c r="G72" s="100" t="s">
        <v>8</v>
      </c>
      <c r="H72" s="97"/>
      <c r="I72" s="97"/>
      <c r="J72" s="101" t="s">
        <v>3</v>
      </c>
      <c r="K72" s="18"/>
      <c r="L72" s="17"/>
      <c r="M72" s="17"/>
      <c r="N72" s="58"/>
      <c r="O72" s="58"/>
      <c r="P72" s="58"/>
      <c r="Q72" s="58"/>
      <c r="R72" s="58"/>
      <c r="S72" s="17"/>
    </row>
    <row r="73" spans="1:19" s="81" customFormat="1" hidden="1" outlineLevel="1">
      <c r="A73" s="97"/>
      <c r="B73" s="97"/>
      <c r="C73" s="97"/>
      <c r="D73" s="97"/>
      <c r="E73" s="98"/>
      <c r="F73" s="99">
        <f>DATEDIF(J32,J13,"m")</f>
        <v>0</v>
      </c>
      <c r="G73" s="100" t="s">
        <v>7</v>
      </c>
      <c r="H73" s="97"/>
      <c r="I73" s="97"/>
      <c r="J73" s="102" t="s">
        <v>6</v>
      </c>
      <c r="K73" s="18"/>
      <c r="L73" s="17"/>
      <c r="M73" s="17"/>
      <c r="N73" s="58"/>
      <c r="O73" s="58"/>
      <c r="P73" s="58"/>
      <c r="Q73" s="58"/>
      <c r="R73" s="58"/>
      <c r="S73" s="17"/>
    </row>
    <row r="74" spans="1:19" s="81" customFormat="1" hidden="1" outlineLevel="1">
      <c r="A74" s="97"/>
      <c r="B74" s="97"/>
      <c r="C74" s="97"/>
      <c r="D74" s="97"/>
      <c r="E74" s="98"/>
      <c r="F74" s="99">
        <f>DATEDIF(J44,J13,"M")</f>
        <v>0</v>
      </c>
      <c r="G74" s="100" t="s">
        <v>5</v>
      </c>
      <c r="H74" s="97"/>
      <c r="I74" s="97"/>
      <c r="J74" s="103">
        <v>44682</v>
      </c>
      <c r="K74" s="18"/>
      <c r="L74" s="17"/>
      <c r="M74" s="17"/>
      <c r="N74" s="58"/>
      <c r="O74" s="58"/>
      <c r="P74" s="58"/>
      <c r="Q74" s="58"/>
      <c r="R74" s="58"/>
      <c r="S74" s="17"/>
    </row>
    <row r="75" spans="1:19" s="81" customFormat="1" hidden="1" outlineLevel="1">
      <c r="A75" s="97"/>
      <c r="B75" s="97"/>
      <c r="C75" s="97"/>
      <c r="D75" s="97"/>
      <c r="E75" s="98"/>
      <c r="F75" s="97"/>
      <c r="G75" s="97"/>
      <c r="H75" s="97"/>
      <c r="I75" s="97"/>
      <c r="J75" s="97"/>
      <c r="K75" s="18"/>
      <c r="L75" s="17"/>
      <c r="M75" s="17"/>
      <c r="N75" s="58"/>
      <c r="O75" s="58"/>
      <c r="P75" s="58"/>
      <c r="Q75" s="58"/>
      <c r="R75" s="58"/>
      <c r="S75" s="17"/>
    </row>
    <row r="76" spans="1:19" s="81" customFormat="1" hidden="1" outlineLevel="1">
      <c r="A76" s="97"/>
      <c r="B76" s="97"/>
      <c r="C76" s="97"/>
      <c r="D76" s="97"/>
      <c r="E76" s="98"/>
      <c r="F76" s="99">
        <f>DATEDIF(J20,J13,"Y")</f>
        <v>0</v>
      </c>
      <c r="G76" s="100" t="s">
        <v>4</v>
      </c>
      <c r="H76" s="97"/>
      <c r="I76" s="97"/>
      <c r="J76" s="101" t="s">
        <v>3</v>
      </c>
      <c r="K76" s="18"/>
      <c r="L76" s="17"/>
      <c r="M76" s="17"/>
      <c r="N76" s="58"/>
      <c r="O76" s="58"/>
      <c r="P76" s="58"/>
      <c r="Q76" s="58"/>
      <c r="R76" s="58"/>
      <c r="S76" s="17"/>
    </row>
    <row r="77" spans="1:19" s="81" customFormat="1" hidden="1" outlineLevel="1">
      <c r="A77" s="97"/>
      <c r="B77" s="97"/>
      <c r="C77" s="97"/>
      <c r="D77" s="97"/>
      <c r="E77" s="98"/>
      <c r="F77" s="99">
        <f>DATEDIF(J32,J13,"Y")</f>
        <v>0</v>
      </c>
      <c r="G77" s="100" t="s">
        <v>2</v>
      </c>
      <c r="H77" s="97"/>
      <c r="I77" s="97"/>
      <c r="J77" s="102" t="s">
        <v>1</v>
      </c>
      <c r="K77" s="18"/>
      <c r="L77" s="17"/>
      <c r="M77" s="17"/>
      <c r="N77" s="58"/>
      <c r="O77" s="58"/>
      <c r="P77" s="58"/>
      <c r="Q77" s="58"/>
      <c r="R77" s="58"/>
      <c r="S77" s="17"/>
    </row>
    <row r="78" spans="1:19" s="81" customFormat="1" hidden="1" outlineLevel="1">
      <c r="A78" s="97"/>
      <c r="B78" s="97"/>
      <c r="C78" s="97"/>
      <c r="D78" s="97"/>
      <c r="E78" s="98"/>
      <c r="F78" s="99">
        <f>DATEDIF(J44,J13,"Y")</f>
        <v>0</v>
      </c>
      <c r="G78" s="100" t="s">
        <v>0</v>
      </c>
      <c r="H78" s="97"/>
      <c r="I78" s="97"/>
      <c r="J78" s="103">
        <v>44510</v>
      </c>
      <c r="K78" s="18"/>
      <c r="L78" s="17"/>
      <c r="M78" s="17"/>
      <c r="N78" s="58"/>
      <c r="O78" s="58"/>
      <c r="P78" s="58"/>
      <c r="Q78" s="58"/>
      <c r="R78" s="58"/>
      <c r="S78" s="17"/>
    </row>
    <row r="79" spans="1:19" s="81" customFormat="1" collapsed="1">
      <c r="A79" s="17"/>
      <c r="B79" s="18"/>
      <c r="C79" s="17"/>
      <c r="D79" s="17"/>
      <c r="E79" s="17"/>
      <c r="F79" s="17"/>
      <c r="G79" s="17"/>
      <c r="H79" s="17"/>
      <c r="I79" s="17"/>
      <c r="J79" s="73"/>
      <c r="K79" s="18"/>
      <c r="L79" s="17"/>
      <c r="M79" s="17"/>
      <c r="N79" s="58"/>
      <c r="O79" s="58"/>
      <c r="P79" s="58"/>
      <c r="Q79" s="58"/>
      <c r="R79" s="58"/>
      <c r="S79" s="17"/>
    </row>
    <row r="80" spans="1:19" s="81" customFormat="1">
      <c r="A80" s="17"/>
      <c r="B80" s="18"/>
      <c r="C80" s="17"/>
      <c r="D80" s="17"/>
      <c r="E80" s="17"/>
      <c r="F80" s="17"/>
      <c r="G80" s="17"/>
      <c r="H80" s="17"/>
      <c r="I80" s="17"/>
      <c r="J80" s="17"/>
      <c r="K80" s="18"/>
      <c r="L80" s="17"/>
      <c r="M80" s="17"/>
      <c r="N80" s="58"/>
      <c r="O80" s="58"/>
      <c r="P80" s="58"/>
      <c r="Q80" s="58"/>
      <c r="R80" s="58"/>
      <c r="S80" s="17"/>
    </row>
    <row r="81" spans="1:27" s="81" customFormat="1">
      <c r="A81" s="17"/>
      <c r="B81" s="18"/>
      <c r="C81" s="17"/>
      <c r="D81" s="17"/>
      <c r="E81" s="17"/>
      <c r="F81" s="17"/>
      <c r="G81" s="17"/>
      <c r="H81" s="17"/>
      <c r="I81" s="17"/>
      <c r="J81" s="17"/>
      <c r="K81" s="18"/>
      <c r="L81" s="17"/>
      <c r="M81" s="17"/>
      <c r="N81" s="58"/>
      <c r="O81" s="58"/>
      <c r="P81" s="58"/>
      <c r="Q81" s="58"/>
      <c r="R81" s="58"/>
      <c r="S81" s="17"/>
    </row>
    <row r="82" spans="1:27">
      <c r="B82" s="17"/>
      <c r="E82" s="17"/>
      <c r="J82" s="81"/>
      <c r="T82" s="17"/>
      <c r="U82" s="17"/>
      <c r="V82" s="17"/>
      <c r="W82" s="17"/>
      <c r="X82" s="17"/>
      <c r="Y82" s="17"/>
      <c r="Z82" s="17"/>
      <c r="AA82" s="17"/>
    </row>
    <row r="83" spans="1:27">
      <c r="B83" s="17"/>
      <c r="E83" s="17"/>
      <c r="T83" s="17"/>
      <c r="U83" s="17"/>
      <c r="V83" s="17"/>
      <c r="W83" s="17"/>
      <c r="X83" s="17"/>
      <c r="Y83" s="17"/>
      <c r="Z83" s="17"/>
      <c r="AA83" s="17"/>
    </row>
    <row r="84" spans="1:27">
      <c r="B84" s="17"/>
      <c r="E84" s="17"/>
      <c r="T84" s="17"/>
      <c r="U84" s="17"/>
      <c r="V84" s="17"/>
      <c r="W84" s="17"/>
      <c r="X84" s="17"/>
      <c r="Y84" s="17"/>
      <c r="Z84" s="17"/>
      <c r="AA84" s="17"/>
    </row>
    <row r="85" spans="1:27">
      <c r="B85" s="17"/>
      <c r="E85" s="17"/>
      <c r="T85" s="17"/>
      <c r="U85" s="17"/>
      <c r="V85" s="17"/>
      <c r="W85" s="17"/>
      <c r="X85" s="17"/>
      <c r="Y85" s="17"/>
      <c r="Z85" s="17"/>
      <c r="AA85" s="17"/>
    </row>
    <row r="86" spans="1:27">
      <c r="B86" s="17"/>
      <c r="E86" s="17"/>
      <c r="T86" s="17"/>
      <c r="U86" s="17"/>
      <c r="V86" s="17"/>
      <c r="W86" s="17"/>
      <c r="X86" s="17"/>
      <c r="Y86" s="17"/>
      <c r="Z86" s="17"/>
      <c r="AA86" s="17"/>
    </row>
    <row r="87" spans="1:27">
      <c r="B87" s="17"/>
      <c r="E87" s="17"/>
      <c r="T87" s="17"/>
      <c r="U87" s="17"/>
      <c r="V87" s="17"/>
      <c r="W87" s="17"/>
      <c r="X87" s="17"/>
      <c r="Y87" s="17"/>
      <c r="Z87" s="17"/>
      <c r="AA87" s="17"/>
    </row>
    <row r="88" spans="1:27">
      <c r="B88" s="17"/>
      <c r="E88" s="17"/>
      <c r="T88" s="17"/>
      <c r="U88" s="17"/>
      <c r="V88" s="17"/>
      <c r="W88" s="17"/>
      <c r="X88" s="17"/>
      <c r="Y88" s="17"/>
      <c r="Z88" s="17"/>
      <c r="AA88" s="17"/>
    </row>
    <row r="89" spans="1:27">
      <c r="B89" s="17"/>
      <c r="E89" s="17"/>
      <c r="T89" s="17"/>
      <c r="U89" s="17"/>
      <c r="V89" s="17"/>
      <c r="W89" s="17"/>
      <c r="X89" s="17"/>
      <c r="Y89" s="17"/>
      <c r="Z89" s="17"/>
      <c r="AA89" s="17"/>
    </row>
    <row r="90" spans="1:27">
      <c r="B90" s="17"/>
      <c r="E90" s="17"/>
      <c r="T90" s="17"/>
      <c r="U90" s="17"/>
      <c r="V90" s="17"/>
      <c r="W90" s="17"/>
      <c r="X90" s="17"/>
      <c r="Y90" s="17"/>
      <c r="Z90" s="17"/>
      <c r="AA90" s="17"/>
    </row>
    <row r="91" spans="1:27">
      <c r="B91" s="17"/>
      <c r="E91" s="17"/>
      <c r="T91" s="17"/>
      <c r="U91" s="17"/>
      <c r="V91" s="17"/>
      <c r="W91" s="17"/>
      <c r="X91" s="17"/>
      <c r="Y91" s="17"/>
      <c r="Z91" s="17"/>
      <c r="AA91" s="17"/>
    </row>
    <row r="92" spans="1:27">
      <c r="B92" s="17"/>
      <c r="E92" s="17"/>
      <c r="T92" s="17"/>
      <c r="U92" s="17"/>
      <c r="V92" s="17"/>
      <c r="W92" s="17"/>
      <c r="X92" s="17"/>
      <c r="Y92" s="17"/>
      <c r="Z92" s="17"/>
      <c r="AA92" s="17"/>
    </row>
    <row r="93" spans="1:27">
      <c r="B93" s="17"/>
      <c r="E93" s="17"/>
      <c r="N93" s="17"/>
      <c r="O93" s="17"/>
      <c r="P93" s="17"/>
      <c r="Q93" s="17"/>
      <c r="R93" s="17"/>
      <c r="T93" s="17"/>
      <c r="U93" s="17"/>
      <c r="V93" s="17"/>
      <c r="W93" s="17"/>
      <c r="X93" s="17"/>
      <c r="Y93" s="17"/>
      <c r="Z93" s="17"/>
      <c r="AA93" s="17"/>
    </row>
    <row r="94" spans="1:27">
      <c r="B94" s="17"/>
      <c r="E94" s="17"/>
      <c r="N94" s="17"/>
      <c r="O94" s="17"/>
      <c r="P94" s="17"/>
      <c r="Q94" s="17"/>
      <c r="R94" s="17"/>
      <c r="T94" s="17"/>
      <c r="U94" s="17"/>
      <c r="V94" s="17"/>
      <c r="W94" s="17"/>
      <c r="X94" s="17"/>
      <c r="Y94" s="17"/>
      <c r="Z94" s="17"/>
      <c r="AA94" s="17"/>
    </row>
    <row r="95" spans="1:27">
      <c r="B95" s="17"/>
      <c r="E95" s="17"/>
      <c r="N95" s="17"/>
      <c r="O95" s="17"/>
      <c r="P95" s="17"/>
      <c r="Q95" s="17"/>
      <c r="R95" s="17"/>
      <c r="T95" s="17"/>
      <c r="U95" s="17"/>
      <c r="V95" s="17"/>
      <c r="W95" s="17"/>
      <c r="X95" s="17"/>
      <c r="Y95" s="17"/>
      <c r="Z95" s="17"/>
      <c r="AA95" s="17"/>
    </row>
    <row r="96" spans="1:27">
      <c r="B96" s="17"/>
      <c r="E96" s="17"/>
      <c r="N96" s="17"/>
      <c r="O96" s="17"/>
      <c r="P96" s="17"/>
      <c r="Q96" s="17"/>
      <c r="R96" s="17"/>
      <c r="T96" s="17"/>
      <c r="U96" s="17"/>
      <c r="V96" s="17"/>
      <c r="W96" s="17"/>
      <c r="X96" s="17"/>
      <c r="Y96" s="17"/>
      <c r="Z96" s="17"/>
      <c r="AA96" s="17"/>
    </row>
    <row r="97" spans="2:27">
      <c r="B97" s="17"/>
      <c r="E97" s="17"/>
      <c r="N97" s="17"/>
      <c r="O97" s="17"/>
      <c r="P97" s="17"/>
      <c r="Q97" s="17"/>
      <c r="R97" s="17"/>
      <c r="T97" s="17"/>
      <c r="U97" s="17"/>
      <c r="V97" s="17"/>
      <c r="W97" s="17"/>
      <c r="X97" s="17"/>
      <c r="Y97" s="17"/>
      <c r="Z97" s="17"/>
      <c r="AA97" s="17"/>
    </row>
    <row r="98" spans="2:27">
      <c r="B98" s="17"/>
      <c r="E98" s="17"/>
      <c r="N98" s="17"/>
      <c r="O98" s="17"/>
      <c r="P98" s="17"/>
      <c r="Q98" s="17"/>
      <c r="R98" s="17"/>
      <c r="T98" s="17"/>
      <c r="U98" s="17"/>
      <c r="V98" s="17"/>
      <c r="W98" s="17"/>
      <c r="X98" s="17"/>
      <c r="Y98" s="17"/>
      <c r="Z98" s="17"/>
      <c r="AA98" s="17"/>
    </row>
  </sheetData>
  <sheetProtection password="D48D" sheet="1" objects="1" scenarios="1" selectLockedCells="1"/>
  <mergeCells count="60">
    <mergeCell ref="A9:A70"/>
    <mergeCell ref="C9:C70"/>
    <mergeCell ref="F66:I66"/>
    <mergeCell ref="F68:I68"/>
    <mergeCell ref="F9:H9"/>
    <mergeCell ref="F10:H10"/>
    <mergeCell ref="F11:H11"/>
    <mergeCell ref="F13:I13"/>
    <mergeCell ref="F14:I14"/>
    <mergeCell ref="F16:I16"/>
    <mergeCell ref="F17:I17"/>
    <mergeCell ref="F18:J18"/>
    <mergeCell ref="F19:J19"/>
    <mergeCell ref="F20:I20"/>
    <mergeCell ref="F37:I37"/>
    <mergeCell ref="F38:I38"/>
    <mergeCell ref="E1:J1"/>
    <mergeCell ref="E3:J3"/>
    <mergeCell ref="I5:J5"/>
    <mergeCell ref="F7:H7"/>
    <mergeCell ref="I7:J7"/>
    <mergeCell ref="E5:H5"/>
    <mergeCell ref="L20:L53"/>
    <mergeCell ref="F21:I21"/>
    <mergeCell ref="F22:I22"/>
    <mergeCell ref="F23:I23"/>
    <mergeCell ref="F24:I24"/>
    <mergeCell ref="F25:I25"/>
    <mergeCell ref="F26:I26"/>
    <mergeCell ref="F27:I27"/>
    <mergeCell ref="F28:I28"/>
    <mergeCell ref="F29:I29"/>
    <mergeCell ref="F31:J31"/>
    <mergeCell ref="F32:I32"/>
    <mergeCell ref="F33:I33"/>
    <mergeCell ref="F34:I34"/>
    <mergeCell ref="F35:I35"/>
    <mergeCell ref="F36:I36"/>
    <mergeCell ref="F39:I39"/>
    <mergeCell ref="F40:I40"/>
    <mergeCell ref="F41:I41"/>
    <mergeCell ref="F43:J43"/>
    <mergeCell ref="F44:I44"/>
    <mergeCell ref="F45:I45"/>
    <mergeCell ref="F46:I46"/>
    <mergeCell ref="F47:I47"/>
    <mergeCell ref="F48:I48"/>
    <mergeCell ref="F49:I49"/>
    <mergeCell ref="F50:I50"/>
    <mergeCell ref="F51:I51"/>
    <mergeCell ref="F52:I52"/>
    <mergeCell ref="F53:I53"/>
    <mergeCell ref="E70:J70"/>
    <mergeCell ref="F56:H56"/>
    <mergeCell ref="F58:I58"/>
    <mergeCell ref="F62:I62"/>
    <mergeCell ref="F63:I63"/>
    <mergeCell ref="F64:I64"/>
    <mergeCell ref="F61:I61"/>
    <mergeCell ref="F59:I59"/>
  </mergeCells>
  <dataValidations count="1">
    <dataValidation type="date" operator="greaterThan" allowBlank="1" showInputMessage="1" showErrorMessage="1" errorTitle="Error en la data" error="Aquest sistema de càlcul és per les transmissions amb data de meritació a partir de l'entrada en vigor del RDL 26/2021. (10/11/2021) " sqref="J13">
      <formula1>44509</formula1>
    </dataValidation>
  </dataValidations>
  <printOptions horizontalCentered="1"/>
  <pageMargins left="0.51181102362204722" right="0.70866141732283472" top="0.31496062992125984" bottom="0.31496062992125984" header="0.31496062992125984" footer="0.31496062992125984"/>
  <pageSetup paperSize="9" scale="80" fitToWidth="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TRANSMISSIONS 2022</vt:lpstr>
      <vt:lpstr>TRANSMISSIONS 2023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ester.solano</dc:creator>
  <cp:lastModifiedBy>ester.solano</cp:lastModifiedBy>
  <cp:lastPrinted>2023-06-15T07:01:23Z</cp:lastPrinted>
  <dcterms:created xsi:type="dcterms:W3CDTF">2022-02-18T09:49:12Z</dcterms:created>
  <dcterms:modified xsi:type="dcterms:W3CDTF">2023-06-15T07:12:14Z</dcterms:modified>
</cp:coreProperties>
</file>