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576" yWindow="504" windowWidth="34800" windowHeight="13056"/>
  </bookViews>
  <sheets>
    <sheet name="CÀLCUL PVL" sheetId="1" r:id="rId1"/>
  </sheets>
  <calcPr calcId="125725"/>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R6" i="1"/>
  <c r="R7"/>
  <c r="R8"/>
  <c r="R9"/>
  <c r="R10"/>
  <c r="R11"/>
  <c r="R12"/>
  <c r="R13"/>
  <c r="R14"/>
  <c r="R15"/>
  <c r="R5"/>
  <c r="F72"/>
  <c r="J25" s="1"/>
  <c r="J27" s="1"/>
  <c r="J62"/>
  <c r="J61" s="1"/>
  <c r="J24"/>
  <c r="J11"/>
  <c r="F78"/>
  <c r="F77"/>
  <c r="F76"/>
  <c r="J26" s="1"/>
  <c r="J28" s="1"/>
  <c r="F74"/>
  <c r="J49" s="1"/>
  <c r="J51" s="1"/>
  <c r="F73"/>
  <c r="J37" s="1"/>
  <c r="J39" s="1"/>
  <c r="I10"/>
  <c r="I9"/>
  <c r="J17" s="1"/>
  <c r="J38"/>
  <c r="J40" s="1"/>
  <c r="J50"/>
  <c r="J52" s="1"/>
  <c r="J29" l="1"/>
  <c r="J53"/>
  <c r="J48"/>
  <c r="J41"/>
  <c r="J36"/>
  <c r="J56" l="1"/>
  <c r="J66" s="1"/>
  <c r="J59"/>
  <c r="J68" s="1"/>
</calcChain>
</file>

<file path=xl/comments1.xml><?xml version="1.0" encoding="utf-8"?>
<comments xmlns="http://schemas.openxmlformats.org/spreadsheetml/2006/main">
  <authors>
    <author>ester.solano</author>
  </authors>
  <commentList>
    <comment ref="J9" authorId="0">
      <text>
        <r>
          <rPr>
            <sz val="8"/>
            <color indexed="81"/>
            <rFont val="Tahoma"/>
            <family val="2"/>
          </rPr>
          <t>S’ha d’agafar el valor cadastral del sòl que hi hagi fixat per l’Impost sobre Béns Immobles en el moment de l’acreditament.  (Aquest valor el trobareu en el rebut de l’IBI).
Recordeu que el valor cadastral d’un immoble està constituït per la suma del valor cadastral del sòl i el de la construcció. A efectes de càlcul de l’IIVTNU, només es té en compte el valor del sòl.
En cas d’expropiacions, es prendrà com a base de càlcul de la Plusvàlua el valor que si li hagi donat al sòl en l’acte d’expropiació, llevat que el valor cadastral de l’Impost fos inferior, cas en què prevaldrà aquest últim.</t>
        </r>
      </text>
    </comment>
    <comment ref="J13" authorId="0">
      <text>
        <r>
          <rPr>
            <sz val="8"/>
            <color indexed="8"/>
            <rFont val="Tahoma"/>
            <family val="2"/>
          </rPr>
          <t xml:space="preserve">És la data en que es transmet el bé, el dret real o la data de constitució del dret real.
</t>
        </r>
        <r>
          <rPr>
            <sz val="8"/>
            <color indexed="8"/>
            <rFont val="Tahoma"/>
            <family val="2"/>
          </rPr>
          <t xml:space="preserve">
</t>
        </r>
        <r>
          <rPr>
            <sz val="8"/>
            <color indexed="8"/>
            <rFont val="Tahoma"/>
            <family val="2"/>
          </rPr>
          <t xml:space="preserve">Quan es tracti d'una herència la data a indicar és la data de la mort del causant i no la data d'acceptació d'herència.
</t>
        </r>
        <r>
          <rPr>
            <sz val="8"/>
            <color indexed="8"/>
            <rFont val="Tahoma"/>
            <family val="2"/>
          </rPr>
          <t xml:space="preserve">
</t>
        </r>
        <r>
          <rPr>
            <sz val="8"/>
            <color indexed="8"/>
            <rFont val="Tahoma"/>
            <family val="2"/>
          </rPr>
          <t>En la resta de supòsits és la data en que es signa l'operació davant Notari: Compravenda, donació, cessió, permuta...</t>
        </r>
      </text>
    </comment>
    <comment ref="J20" authorId="0">
      <text>
        <r>
          <rPr>
            <sz val="8"/>
            <color indexed="81"/>
            <rFont val="Tahoma"/>
            <family val="2"/>
          </rPr>
          <t>Data de l'anterior transmissió i percentatge del dret transmès.
En el supòsit de que el dret a transmetre s'hagi adquirit en diferents dates, s'hauran d'expressar en totes i cadascuna d'elles, el percentatge del mateix adquirit.
La suma dels diferents percentatges indicats en cadascuna de les diferents dates, ha de ser igual al percentatge total del dret transmès.
La data de la transmissió anterior quan es tracti d'una herència, és la data de la defunció del causant i no la data de l'escriptura d'acceptació de l'herència.
Per a la resta dels supòsits i com a regla general, la data de l'anterior transmissió és la dels document notarial d'adquisició del dret: Compravendes, donacions, permutes, cessions, etc.</t>
        </r>
      </text>
    </comment>
    <comment ref="J23" authorId="0">
      <text>
        <r>
          <rPr>
            <sz val="8"/>
            <color indexed="81"/>
            <rFont val="Tahoma"/>
            <family val="2"/>
          </rPr>
          <t xml:space="preserve">
Ompliu amb </t>
        </r>
        <r>
          <rPr>
            <b/>
            <sz val="8"/>
            <color indexed="81"/>
            <rFont val="Tahoma"/>
            <family val="2"/>
          </rPr>
          <t>100%</t>
        </r>
        <r>
          <rPr>
            <sz val="8"/>
            <color indexed="81"/>
            <rFont val="Tahoma"/>
            <family val="2"/>
          </rPr>
          <t xml:space="preserve"> quan a la data d'adquisició existia només el terreny sense construcció</t>
        </r>
      </text>
    </comment>
    <comment ref="J32" authorId="0">
      <text>
        <r>
          <rPr>
            <sz val="8"/>
            <color indexed="81"/>
            <rFont val="Tahoma"/>
            <family val="2"/>
          </rPr>
          <t>Data de l'anterior transmissió i percentatge del dret transmès.
En el supòsit de que el dret a transmetre s'hagi adquirit en diferents dates, s'hauran d'expressar en totes i cadascuna d'elles, el percentatge del mateix adquirit.
La suma dels diferents percentatges indicats en cadascuna de les diferents dates, ha de ser igual al percentatge total del dret transmès.
La data de la transmissió anterior quan es tracti d'una herència, és la data de la defunció del causant i no la data de l'escriptura d'acceptació de l'herència.
Per a la resta dels supòsits i com a regla general, la data de l'anterior transmissió és la dels document notarial d'adquisició del dret: Compravendes, donacions, permutes, cessions, etc.</t>
        </r>
      </text>
    </comment>
    <comment ref="J35" authorId="0">
      <text>
        <r>
          <rPr>
            <b/>
            <sz val="8"/>
            <color indexed="81"/>
            <rFont val="Tahoma"/>
            <family val="2"/>
          </rPr>
          <t xml:space="preserve">
</t>
        </r>
        <r>
          <rPr>
            <sz val="8"/>
            <color indexed="81"/>
            <rFont val="Tahoma"/>
            <family val="2"/>
          </rPr>
          <t xml:space="preserve">Ompliu amb </t>
        </r>
        <r>
          <rPr>
            <b/>
            <sz val="8"/>
            <color indexed="81"/>
            <rFont val="Tahoma"/>
            <family val="2"/>
          </rPr>
          <t>100%</t>
        </r>
        <r>
          <rPr>
            <sz val="8"/>
            <color indexed="81"/>
            <rFont val="Tahoma"/>
            <family val="2"/>
          </rPr>
          <t xml:space="preserve"> quan a la data d'adquisició existia només el terreny sense construcció</t>
        </r>
      </text>
    </comment>
    <comment ref="J44" authorId="0">
      <text>
        <r>
          <rPr>
            <sz val="8"/>
            <color indexed="81"/>
            <rFont val="Tahoma"/>
            <family val="2"/>
          </rPr>
          <t>Data de l'anterior transmissió i percentatge del dret transmès.
En el supòsit de que el dret a transmetre s'hagi adquirit en diferents dates, s'hauran d'expressar en totes i cadascuna d'elles, el percentatge del mateix adquirit.
La suma dels diferents percentatges indicats en cadascuna de les diferents dates, ha de ser igual al percentatge total del dret transmès.
La data de la transmissió anterior quan es tracti d'una herència, és la data de la defunció del causant i no la data de l'escriptura d'acceptació de l'herència.
Per a la resta dels supòsits i com a regla general, la data de l'anterior transmissió és la dels document notarial d'adquisició del dret: Compravendes, donacions, permutes, cessions, etc.</t>
        </r>
      </text>
    </comment>
    <comment ref="J47" authorId="0">
      <text>
        <r>
          <rPr>
            <b/>
            <sz val="8"/>
            <color indexed="81"/>
            <rFont val="Tahoma"/>
            <family val="2"/>
          </rPr>
          <t xml:space="preserve">
</t>
        </r>
        <r>
          <rPr>
            <sz val="8"/>
            <color indexed="81"/>
            <rFont val="Tahoma"/>
            <family val="2"/>
          </rPr>
          <t xml:space="preserve">Ompliu amb </t>
        </r>
        <r>
          <rPr>
            <b/>
            <sz val="8"/>
            <color indexed="81"/>
            <rFont val="Tahoma"/>
            <family val="2"/>
          </rPr>
          <t>100%</t>
        </r>
        <r>
          <rPr>
            <sz val="8"/>
            <color indexed="81"/>
            <rFont val="Tahoma"/>
            <family val="2"/>
          </rPr>
          <t xml:space="preserve"> quan a la data d'adquisició existia només el terreny sense construcció</t>
        </r>
      </text>
    </comment>
  </commentList>
</comments>
</file>

<file path=xl/sharedStrings.xml><?xml version="1.0" encoding="utf-8"?>
<sst xmlns="http://schemas.openxmlformats.org/spreadsheetml/2006/main" count="87" uniqueCount="65">
  <si>
    <t>Anys des de adquisició 3</t>
  </si>
  <si>
    <t>NOU CÀLCUL</t>
  </si>
  <si>
    <t>Anys des de adquisició 2</t>
  </si>
  <si>
    <t>DATA APROVACIÓ</t>
  </si>
  <si>
    <t>Anys des de adquisició 1</t>
  </si>
  <si>
    <t>Mesos des de adquisició 3</t>
  </si>
  <si>
    <t>NOU TIPUS IMPOSITIU 30%</t>
  </si>
  <si>
    <t>Mesos des de adquisició 2</t>
  </si>
  <si>
    <t>Mesos des de adquisició 1</t>
  </si>
  <si>
    <r>
      <t xml:space="preserve">* Quota íntegra real </t>
    </r>
    <r>
      <rPr>
        <b/>
        <sz val="8"/>
        <color indexed="55"/>
        <rFont val="Calibri"/>
        <family val="2"/>
      </rPr>
      <t>(F*H)</t>
    </r>
  </si>
  <si>
    <r>
      <t xml:space="preserve">Quota íntegra objectiu </t>
    </r>
    <r>
      <rPr>
        <b/>
        <sz val="8"/>
        <color indexed="55"/>
        <rFont val="Calibri"/>
        <family val="2"/>
      </rPr>
      <t>(E*H)</t>
    </r>
  </si>
  <si>
    <t>H</t>
  </si>
  <si>
    <t>% Tipus impositiu</t>
  </si>
  <si>
    <t>G</t>
  </si>
  <si>
    <t xml:space="preserve">Base imposable càlcul real 
</t>
  </si>
  <si>
    <t>F</t>
  </si>
  <si>
    <t>E</t>
  </si>
  <si>
    <t>Base imposable transmissió</t>
  </si>
  <si>
    <t>D3</t>
  </si>
  <si>
    <t>Coeficient període de generació (anys)</t>
  </si>
  <si>
    <t>Coeficient període de generació (mesos)</t>
  </si>
  <si>
    <t>Anys de tinença de l'immoble</t>
  </si>
  <si>
    <t>Mesos de tinença de l'immoble</t>
  </si>
  <si>
    <t>Valor adquisició</t>
  </si>
  <si>
    <t>C3</t>
  </si>
  <si>
    <r>
      <t xml:space="preserve">Import adquisició </t>
    </r>
    <r>
      <rPr>
        <sz val="8"/>
        <color indexed="55"/>
        <rFont val="Calibri"/>
        <family val="2"/>
      </rPr>
      <t>*Opcional (càlcul real)</t>
    </r>
  </si>
  <si>
    <t>% Propietat adquirida (*)</t>
  </si>
  <si>
    <t>Data d'adquisició</t>
  </si>
  <si>
    <t>Camps a omplir en el cas que hi hagi més d'1 títol anterior per un % parcial</t>
  </si>
  <si>
    <t>D2</t>
  </si>
  <si>
    <t>C2</t>
  </si>
  <si>
    <t>D1</t>
  </si>
  <si>
    <t xml:space="preserve">Igual o superior a 20 anys </t>
  </si>
  <si>
    <t>C1</t>
  </si>
  <si>
    <t>(*) La suma dels diferents percentatges indicats en cadascuna de les diferents dates, ha de ser igual al percentatge total del dret transmès.</t>
  </si>
  <si>
    <t>Dades títol anterior</t>
  </si>
  <si>
    <t>Valor Sòl Transmissió</t>
  </si>
  <si>
    <r>
      <t>Import transmissió actual</t>
    </r>
    <r>
      <rPr>
        <sz val="8"/>
        <color indexed="55"/>
        <rFont val="Calibri"/>
        <family val="2"/>
      </rPr>
      <t xml:space="preserve"> *Opcional (càlcul real)</t>
    </r>
  </si>
  <si>
    <t>B</t>
  </si>
  <si>
    <t>Data de transmissió actual</t>
  </si>
  <si>
    <t>Valor cadastral total</t>
  </si>
  <si>
    <t>Valor cadastral de la construcció</t>
  </si>
  <si>
    <t>Valor cadastral del sòl</t>
  </si>
  <si>
    <t>A</t>
  </si>
  <si>
    <t>Camps opcionals per càlcul real</t>
  </si>
  <si>
    <t>Camps obligatoris per càlcul objectiu</t>
  </si>
  <si>
    <t>Referència cadastral immoble:</t>
  </si>
  <si>
    <t>Inferior a 1 mes</t>
  </si>
  <si>
    <t>Inferior a 1 any</t>
  </si>
  <si>
    <t>COEFICIENT</t>
  </si>
  <si>
    <t>PERÍODE DE GENERACIÓ</t>
  </si>
  <si>
    <t>Calculadora de Plusvàlua</t>
  </si>
  <si>
    <t>Ajuntament de Castell-Platja d'Aro</t>
  </si>
  <si>
    <t>* Càlcul real: Per optar a aquest mètode de càlcul, s'haurà de sol·licitar expressament a instància del subjecte passiu d'acord amb el termini establert a l'art.110 del TRLRHL (30 dies hàbils quan es tracti d'actes "inter vivos" i de sis mesos, prorrogables a un any quan es tracti d'actes de mort sempre i quan es sol·liciti dintre dels primers sis mesos), aportant les escriptures d'adquisició i de transmissió.</t>
  </si>
  <si>
    <t>Els càlculs que s'ofereixen en aquesta opció no tenen efectes vinculants per a l'Administració, essent únicament de caràcter informatiu
 i només per a aquelles transmissions produïdes a partir del dia 10 de novembre de 2021</t>
  </si>
  <si>
    <r>
      <t>%Valor del Sòl</t>
    </r>
    <r>
      <rPr>
        <sz val="11"/>
        <color theme="0" tint="-0.34998626667073579"/>
        <rFont val="Calibri"/>
        <family val="2"/>
        <scheme val="minor"/>
      </rPr>
      <t xml:space="preserve"> </t>
    </r>
    <r>
      <rPr>
        <b/>
        <sz val="8"/>
        <color theme="0" tint="-0.34998626667073579"/>
        <rFont val="Calibri"/>
        <family val="2"/>
      </rPr>
      <t>(Omplir només quan l'adquisició és terreny sense construcció)</t>
    </r>
  </si>
  <si>
    <r>
      <t xml:space="preserve">Import adquisició </t>
    </r>
    <r>
      <rPr>
        <sz val="8"/>
        <color theme="0" tint="-0.34998626667073579"/>
        <rFont val="Calibri"/>
        <family val="2"/>
      </rPr>
      <t>*Opcional (càlcul real)</t>
    </r>
  </si>
  <si>
    <r>
      <t>%Valor del Sòl</t>
    </r>
    <r>
      <rPr>
        <b/>
        <sz val="11"/>
        <color theme="0" tint="-0.34998626667073579"/>
        <rFont val="Calibri"/>
        <family val="2"/>
        <scheme val="minor"/>
      </rPr>
      <t xml:space="preserve"> </t>
    </r>
    <r>
      <rPr>
        <b/>
        <sz val="8"/>
        <color theme="0" tint="-0.34998626667073579"/>
        <rFont val="Calibri"/>
        <family val="2"/>
      </rPr>
      <t>(Omplir només quan l'adquisició és terreny sense construcció)</t>
    </r>
  </si>
  <si>
    <r>
      <t xml:space="preserve">%Valor del Sòl </t>
    </r>
    <r>
      <rPr>
        <b/>
        <sz val="8"/>
        <color theme="0" tint="-0.34998626667073579"/>
        <rFont val="Calibri"/>
        <family val="2"/>
      </rPr>
      <t>(Omplir només quan l'adquisició és terreny sense construcció)</t>
    </r>
  </si>
  <si>
    <r>
      <t xml:space="preserve">Base imposable càlcul objectiu </t>
    </r>
    <r>
      <rPr>
        <b/>
        <sz val="8"/>
        <color theme="0" tint="-0.34998626667073579"/>
        <rFont val="Calibri"/>
        <family val="2"/>
        <scheme val="minor"/>
      </rPr>
      <t>(D1+D2+D3)</t>
    </r>
  </si>
  <si>
    <r>
      <t xml:space="preserve">Valor transmissió </t>
    </r>
    <r>
      <rPr>
        <sz val="8"/>
        <color indexed="55"/>
        <rFont val="Calibri"/>
        <family val="2"/>
      </rPr>
      <t>(B)</t>
    </r>
    <r>
      <rPr>
        <sz val="11"/>
        <rFont val="Calibri"/>
        <family val="2"/>
      </rPr>
      <t xml:space="preserve"> - Valor adquisició </t>
    </r>
    <r>
      <rPr>
        <sz val="8"/>
        <color indexed="55"/>
        <rFont val="Calibri"/>
        <family val="2"/>
      </rPr>
      <t>(C1+C2+C3)</t>
    </r>
  </si>
  <si>
    <r>
      <t>% Transmissió</t>
    </r>
    <r>
      <rPr>
        <sz val="9"/>
        <color indexed="8"/>
        <rFont val="Calibri"/>
        <family val="2"/>
      </rPr>
      <t xml:space="preserve"> </t>
    </r>
    <r>
      <rPr>
        <sz val="8"/>
        <color theme="5"/>
        <rFont val="Calibri"/>
        <family val="2"/>
      </rPr>
      <t>(igual al % propietat adquirida-No pot superar 100%)</t>
    </r>
  </si>
  <si>
    <r>
      <rPr>
        <b/>
        <sz val="9"/>
        <color indexed="8"/>
        <rFont val="Calibri"/>
        <family val="2"/>
      </rPr>
      <t>BONIFICACIÓ PER TRANSMISSIONS A TÍTOL LUCRATIU PER CAUSA DE MORT:</t>
    </r>
    <r>
      <rPr>
        <sz val="9"/>
        <color indexed="8"/>
        <rFont val="Calibri"/>
        <family val="2"/>
      </rPr>
      <t xml:space="preserve"> 90% habitatge habitual del causant i 50% resta dels béns amb la condició que no es transmeti la propietat en els propers 5 anys a partir de la data defunció, excepte en els casos que aquesta transmissió es produeixi així mateix per defunció de l’hereu.
Aquestes bonificacions s’aplicaran només, quan el causant estigues empadronat en el Municipi a la data de la defunció i s'acrediti que ho ha estat durant 3 anys i compleixi amb els requisits establerts.
En cas de produir-se una transmissió en els 5 anys posteriors a l’herència, l’Ajuntament girarà una liquidació complementaria per la part bonificada, amb els interessos corresponents, excepte en els casos que aquesta transmissió es produeixi així mateix per defunció de l’hereu.</t>
    </r>
  </si>
  <si>
    <t>% Tipus impositiu fins 30/04/22</t>
  </si>
  <si>
    <t>% Tipus impositiu desde 1/5/22</t>
  </si>
</sst>
</file>

<file path=xl/styles.xml><?xml version="1.0" encoding="utf-8"?>
<styleSheet xmlns="http://schemas.openxmlformats.org/spreadsheetml/2006/main">
  <fonts count="31">
    <font>
      <sz val="11"/>
      <color theme="1"/>
      <name val="Calibri"/>
      <family val="2"/>
      <scheme val="minor"/>
    </font>
    <font>
      <sz val="11"/>
      <color rgb="FFFF0000"/>
      <name val="Calibri"/>
      <family val="2"/>
      <scheme val="minor"/>
    </font>
    <font>
      <b/>
      <sz val="11"/>
      <color theme="1"/>
      <name val="Calibri"/>
      <family val="2"/>
      <scheme val="minor"/>
    </font>
    <font>
      <sz val="9"/>
      <color theme="1"/>
      <name val="Calibri"/>
      <family val="2"/>
      <scheme val="minor"/>
    </font>
    <font>
      <b/>
      <sz val="9"/>
      <color indexed="8"/>
      <name val="Calibri"/>
      <family val="2"/>
    </font>
    <font>
      <sz val="9"/>
      <color indexed="8"/>
      <name val="Calibri"/>
      <family val="2"/>
    </font>
    <font>
      <b/>
      <sz val="10"/>
      <color rgb="FFFF0000"/>
      <name val="Calibri"/>
      <family val="2"/>
      <scheme val="minor"/>
    </font>
    <font>
      <b/>
      <sz val="10"/>
      <color theme="0" tint="-0.499984740745262"/>
      <name val="Calibri"/>
      <family val="2"/>
      <scheme val="minor"/>
    </font>
    <font>
      <b/>
      <sz val="10"/>
      <name val="Calibri"/>
      <family val="2"/>
      <scheme val="minor"/>
    </font>
    <font>
      <b/>
      <sz val="8"/>
      <color indexed="55"/>
      <name val="Calibri"/>
      <family val="2"/>
    </font>
    <font>
      <sz val="9"/>
      <color theme="0" tint="-0.34998626667073579"/>
      <name val="Calibri"/>
      <family val="2"/>
      <scheme val="minor"/>
    </font>
    <font>
      <sz val="11"/>
      <name val="Calibri"/>
      <family val="2"/>
      <scheme val="minor"/>
    </font>
    <font>
      <sz val="8"/>
      <color indexed="55"/>
      <name val="Calibri"/>
      <family val="2"/>
    </font>
    <font>
      <sz val="11"/>
      <name val="Calibri"/>
      <family val="2"/>
    </font>
    <font>
      <b/>
      <sz val="11"/>
      <color theme="5"/>
      <name val="Calibri"/>
      <family val="2"/>
      <scheme val="minor"/>
    </font>
    <font>
      <sz val="10"/>
      <name val="Calibri"/>
      <family val="2"/>
      <scheme val="minor"/>
    </font>
    <font>
      <sz val="9"/>
      <color theme="5"/>
      <name val="Calibri"/>
      <family val="2"/>
      <scheme val="minor"/>
    </font>
    <font>
      <b/>
      <sz val="9"/>
      <name val="Calibri"/>
      <family val="2"/>
      <scheme val="minor"/>
    </font>
    <font>
      <b/>
      <sz val="9"/>
      <color theme="1"/>
      <name val="Calibri"/>
      <family val="2"/>
      <scheme val="minor"/>
    </font>
    <font>
      <sz val="11"/>
      <color theme="0" tint="-0.34998626667073579"/>
      <name val="Calibri"/>
      <family val="2"/>
      <scheme val="minor"/>
    </font>
    <font>
      <b/>
      <sz val="11"/>
      <name val="Calibri"/>
      <family val="2"/>
      <scheme val="minor"/>
    </font>
    <font>
      <b/>
      <sz val="14"/>
      <color theme="1"/>
      <name val="Calibri"/>
      <family val="2"/>
      <scheme val="minor"/>
    </font>
    <font>
      <b/>
      <sz val="8"/>
      <color indexed="81"/>
      <name val="Tahoma"/>
      <family val="2"/>
    </font>
    <font>
      <sz val="8"/>
      <color indexed="81"/>
      <name val="Tahoma"/>
      <family val="2"/>
    </font>
    <font>
      <sz val="8"/>
      <color indexed="8"/>
      <name val="Tahoma"/>
      <family val="2"/>
    </font>
    <font>
      <sz val="10"/>
      <name val="Arial"/>
      <family val="2"/>
    </font>
    <font>
      <sz val="8"/>
      <color theme="0" tint="-0.34998626667073579"/>
      <name val="Calibri"/>
      <family val="2"/>
    </font>
    <font>
      <b/>
      <sz val="8"/>
      <color theme="0" tint="-0.34998626667073579"/>
      <name val="Calibri"/>
      <family val="2"/>
    </font>
    <font>
      <b/>
      <sz val="11"/>
      <color theme="0" tint="-0.34998626667073579"/>
      <name val="Calibri"/>
      <family val="2"/>
      <scheme val="minor"/>
    </font>
    <font>
      <b/>
      <sz val="8"/>
      <color theme="0" tint="-0.34998626667073579"/>
      <name val="Calibri"/>
      <family val="2"/>
      <scheme val="minor"/>
    </font>
    <font>
      <sz val="8"/>
      <color theme="5"/>
      <name val="Calibri"/>
      <family val="2"/>
    </font>
  </fonts>
  <fills count="12">
    <fill>
      <patternFill patternType="none"/>
    </fill>
    <fill>
      <patternFill patternType="gray125"/>
    </fill>
    <fill>
      <patternFill patternType="solid">
        <fgColor theme="9" tint="0.79998168889431442"/>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F2DBDA"/>
        <bgColor indexed="64"/>
      </patternFill>
    </fill>
    <fill>
      <patternFill patternType="solid">
        <fgColor rgb="FFE6B9B8"/>
        <bgColor indexed="64"/>
      </patternFill>
    </fill>
    <fill>
      <patternFill patternType="solid">
        <fgColor rgb="FFD38583"/>
        <bgColor indexed="64"/>
      </patternFill>
    </fill>
    <fill>
      <patternFill patternType="solid">
        <fgColor theme="5" tint="0.79998168889431442"/>
        <bgColor indexed="64"/>
      </patternFill>
    </fill>
    <fill>
      <patternFill patternType="solid">
        <fgColor rgb="FFFFFF00"/>
        <bgColor indexed="64"/>
      </patternFill>
    </fill>
  </fills>
  <borders count="43">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thin">
        <color theme="5"/>
      </right>
      <top style="thin">
        <color theme="5"/>
      </top>
      <bottom style="thin">
        <color theme="5"/>
      </bottom>
      <diagonal/>
    </border>
    <border>
      <left style="thin">
        <color theme="5"/>
      </left>
      <right/>
      <top style="thin">
        <color theme="5"/>
      </top>
      <bottom style="thin">
        <color theme="5"/>
      </bottom>
      <diagonal/>
    </border>
    <border>
      <left/>
      <right/>
      <top style="thin">
        <color rgb="FF00B050"/>
      </top>
      <bottom style="thin">
        <color rgb="FF00B050"/>
      </bottom>
      <diagonal/>
    </border>
    <border>
      <left style="thin">
        <color rgb="FF00B050"/>
      </left>
      <right/>
      <top style="thin">
        <color rgb="FF00B050"/>
      </top>
      <bottom style="thin">
        <color rgb="FF00B050"/>
      </bottom>
      <diagonal/>
    </border>
    <border>
      <left style="thin">
        <color theme="0" tint="-0.34998626667073579"/>
      </left>
      <right style="thin">
        <color theme="0" tint="-0.34998626667073579"/>
      </right>
      <top style="thin">
        <color theme="0" tint="-0.34998626667073579"/>
      </top>
      <bottom/>
      <diagonal/>
    </border>
  </borders>
  <cellStyleXfs count="2">
    <xf numFmtId="0" fontId="0" fillId="0" borderId="0"/>
    <xf numFmtId="0" fontId="25" fillId="0" borderId="0"/>
  </cellStyleXfs>
  <cellXfs count="196">
    <xf numFmtId="0" fontId="0" fillId="0" borderId="0" xfId="0"/>
    <xf numFmtId="9" fontId="19" fillId="0" borderId="10" xfId="0" applyNumberFormat="1" applyFont="1" applyFill="1" applyBorder="1" applyAlignment="1" applyProtection="1">
      <alignment horizontal="center" vertical="center"/>
    </xf>
    <xf numFmtId="10" fontId="19" fillId="0" borderId="26" xfId="0" applyNumberFormat="1" applyFont="1" applyBorder="1" applyAlignment="1" applyProtection="1">
      <alignment horizontal="center" vertical="center"/>
    </xf>
    <xf numFmtId="10" fontId="0" fillId="4" borderId="13" xfId="0" applyNumberFormat="1" applyFont="1" applyFill="1" applyBorder="1" applyAlignment="1" applyProtection="1">
      <alignment horizontal="center" vertical="center"/>
    </xf>
    <xf numFmtId="4" fontId="0" fillId="5" borderId="12" xfId="0" applyNumberFormat="1" applyFont="1" applyFill="1" applyBorder="1" applyAlignment="1" applyProtection="1">
      <alignment vertical="center"/>
      <protection locked="0"/>
    </xf>
    <xf numFmtId="4" fontId="0" fillId="5" borderId="24" xfId="0" applyNumberFormat="1" applyFont="1" applyFill="1" applyBorder="1" applyAlignment="1" applyProtection="1">
      <alignment vertical="center"/>
      <protection locked="0"/>
    </xf>
    <xf numFmtId="14" fontId="0" fillId="5" borderId="12" xfId="0" applyNumberFormat="1" applyFont="1" applyFill="1" applyBorder="1" applyAlignment="1" applyProtection="1">
      <alignment vertical="center"/>
      <protection locked="0"/>
    </xf>
    <xf numFmtId="10" fontId="0" fillId="5" borderId="9" xfId="0" applyNumberFormat="1" applyFill="1" applyBorder="1" applyAlignment="1" applyProtection="1">
      <alignment vertical="center"/>
      <protection locked="0"/>
    </xf>
    <xf numFmtId="4" fontId="0" fillId="2" borderId="32" xfId="0" applyNumberFormat="1" applyFont="1" applyFill="1" applyBorder="1" applyAlignment="1" applyProtection="1">
      <alignment vertical="center"/>
      <protection locked="0"/>
    </xf>
    <xf numFmtId="14" fontId="0" fillId="5" borderId="12" xfId="0" applyNumberFormat="1" applyFill="1" applyBorder="1" applyAlignment="1" applyProtection="1">
      <alignment vertical="center"/>
      <protection locked="0"/>
    </xf>
    <xf numFmtId="10" fontId="0" fillId="5" borderId="24" xfId="0" applyNumberFormat="1" applyFont="1" applyFill="1" applyBorder="1" applyAlignment="1" applyProtection="1">
      <alignment vertical="center"/>
      <protection locked="0"/>
    </xf>
    <xf numFmtId="4" fontId="0" fillId="2" borderId="24" xfId="0" applyNumberFormat="1" applyFont="1" applyFill="1" applyBorder="1" applyAlignment="1" applyProtection="1">
      <alignment vertical="center"/>
      <protection locked="0"/>
    </xf>
    <xf numFmtId="10" fontId="0" fillId="2" borderId="24" xfId="0" applyNumberFormat="1" applyFont="1" applyFill="1" applyBorder="1" applyAlignment="1" applyProtection="1">
      <alignment vertical="center"/>
      <protection locked="0"/>
    </xf>
    <xf numFmtId="0" fontId="7" fillId="0" borderId="0" xfId="0" applyFont="1" applyFill="1" applyBorder="1" applyAlignment="1" applyProtection="1">
      <alignment horizontal="center" vertical="center" textRotation="90" wrapText="1"/>
    </xf>
    <xf numFmtId="0" fontId="3" fillId="0" borderId="0" xfId="0" applyFont="1" applyAlignment="1" applyProtection="1">
      <alignment vertical="center" textRotation="90"/>
    </xf>
    <xf numFmtId="0" fontId="3" fillId="0" borderId="0" xfId="0" applyFont="1" applyFill="1" applyAlignment="1" applyProtection="1">
      <alignment vertical="center" textRotation="90"/>
    </xf>
    <xf numFmtId="0" fontId="3" fillId="0" borderId="0" xfId="0" applyFont="1" applyBorder="1" applyAlignment="1" applyProtection="1">
      <alignment vertical="center" wrapText="1"/>
    </xf>
    <xf numFmtId="0" fontId="0" fillId="0" borderId="0" xfId="0" applyFont="1" applyAlignment="1" applyProtection="1">
      <alignment vertical="center"/>
    </xf>
    <xf numFmtId="0" fontId="0" fillId="0" borderId="0" xfId="0" applyFont="1" applyFill="1" applyAlignment="1" applyProtection="1">
      <alignment vertical="center"/>
    </xf>
    <xf numFmtId="0" fontId="2" fillId="0" borderId="0" xfId="0" applyFont="1" applyAlignment="1" applyProtection="1">
      <alignment horizontal="center" vertical="center"/>
    </xf>
    <xf numFmtId="0" fontId="0" fillId="0" borderId="0" xfId="0" applyFont="1" applyBorder="1" applyAlignment="1" applyProtection="1">
      <alignment vertical="center"/>
    </xf>
    <xf numFmtId="0" fontId="0" fillId="0" borderId="0" xfId="0" applyFont="1" applyBorder="1" applyAlignment="1" applyProtection="1">
      <alignment horizontal="left" vertical="center"/>
    </xf>
    <xf numFmtId="0" fontId="10" fillId="0" borderId="0" xfId="0" applyFont="1" applyAlignment="1" applyProtection="1">
      <alignment horizontal="center" vertical="center"/>
    </xf>
    <xf numFmtId="0" fontId="10" fillId="0" borderId="0" xfId="0" applyFont="1" applyBorder="1" applyAlignment="1" applyProtection="1">
      <alignment horizontal="center" vertical="center"/>
    </xf>
    <xf numFmtId="0" fontId="10" fillId="0" borderId="0" xfId="0" applyFont="1" applyBorder="1" applyAlignment="1" applyProtection="1">
      <alignment vertical="center"/>
    </xf>
    <xf numFmtId="0" fontId="10" fillId="0" borderId="21" xfId="0" applyFont="1" applyBorder="1" applyAlignment="1" applyProtection="1">
      <alignment horizontal="center" vertical="center"/>
    </xf>
    <xf numFmtId="0" fontId="10" fillId="0" borderId="0" xfId="0" applyFont="1" applyFill="1" applyAlignment="1" applyProtection="1">
      <alignment horizontal="center" vertical="center"/>
    </xf>
    <xf numFmtId="0" fontId="2" fillId="0" borderId="0" xfId="0" applyFont="1" applyFill="1" applyAlignment="1" applyProtection="1">
      <alignment horizontal="left" vertical="center"/>
    </xf>
    <xf numFmtId="4" fontId="0" fillId="4" borderId="9" xfId="0" applyNumberFormat="1" applyFont="1" applyFill="1" applyBorder="1" applyAlignment="1" applyProtection="1">
      <alignment vertical="center"/>
    </xf>
    <xf numFmtId="0" fontId="0" fillId="0" borderId="0" xfId="0" applyFont="1" applyAlignment="1" applyProtection="1">
      <alignment horizontal="left" vertical="center"/>
    </xf>
    <xf numFmtId="0" fontId="0" fillId="0" borderId="0" xfId="0" applyBorder="1" applyAlignment="1" applyProtection="1">
      <alignment horizontal="left" vertical="center"/>
    </xf>
    <xf numFmtId="10" fontId="0" fillId="0" borderId="0" xfId="0" applyNumberFormat="1" applyFont="1" applyFill="1" applyBorder="1" applyAlignment="1" applyProtection="1">
      <alignment vertical="center"/>
    </xf>
    <xf numFmtId="4" fontId="2" fillId="4" borderId="24" xfId="0" applyNumberFormat="1" applyFont="1" applyFill="1" applyBorder="1" applyAlignment="1" applyProtection="1">
      <alignment vertical="center"/>
    </xf>
    <xf numFmtId="1" fontId="0" fillId="4" borderId="24" xfId="0" applyNumberFormat="1" applyFont="1" applyFill="1" applyBorder="1" applyAlignment="1" applyProtection="1">
      <alignment horizontal="right" vertical="center"/>
    </xf>
    <xf numFmtId="1" fontId="0" fillId="4" borderId="24" xfId="0" applyNumberFormat="1" applyFont="1" applyFill="1" applyBorder="1" applyAlignment="1" applyProtection="1">
      <alignment vertical="center"/>
    </xf>
    <xf numFmtId="4" fontId="0" fillId="4" borderId="24" xfId="0" applyNumberFormat="1" applyFont="1" applyFill="1" applyBorder="1" applyAlignment="1" applyProtection="1">
      <alignment vertical="center"/>
    </xf>
    <xf numFmtId="4" fontId="2" fillId="4" borderId="9" xfId="0" applyNumberFormat="1" applyFont="1" applyFill="1" applyBorder="1" applyAlignment="1" applyProtection="1">
      <alignment vertical="center"/>
    </xf>
    <xf numFmtId="10" fontId="0" fillId="0" borderId="0" xfId="0" applyNumberFormat="1" applyFont="1" applyBorder="1" applyAlignment="1" applyProtection="1">
      <alignment vertical="center"/>
    </xf>
    <xf numFmtId="0" fontId="0" fillId="0" borderId="21" xfId="0" applyBorder="1" applyAlignment="1" applyProtection="1">
      <alignment horizontal="left" vertical="center"/>
    </xf>
    <xf numFmtId="0" fontId="0" fillId="0" borderId="21" xfId="0" applyFont="1" applyBorder="1" applyAlignment="1" applyProtection="1">
      <alignment vertical="center"/>
    </xf>
    <xf numFmtId="0" fontId="0" fillId="0" borderId="0" xfId="0" applyAlignment="1" applyProtection="1">
      <alignment horizontal="left" vertical="center"/>
    </xf>
    <xf numFmtId="0" fontId="0" fillId="5" borderId="6" xfId="0" applyFont="1" applyFill="1" applyBorder="1" applyAlignment="1" applyProtection="1">
      <alignment vertical="center"/>
    </xf>
    <xf numFmtId="0" fontId="14"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11" fillId="0" borderId="0" xfId="0" applyFont="1" applyFill="1" applyBorder="1" applyAlignment="1" applyProtection="1">
      <alignment horizontal="left" vertical="center"/>
    </xf>
    <xf numFmtId="0" fontId="0" fillId="0" borderId="0" xfId="0" applyFill="1" applyBorder="1" applyAlignment="1" applyProtection="1">
      <alignment horizontal="left" vertical="center"/>
    </xf>
    <xf numFmtId="4" fontId="0" fillId="0" borderId="21" xfId="0" applyNumberFormat="1" applyFont="1" applyBorder="1" applyAlignment="1" applyProtection="1">
      <alignment vertical="center"/>
    </xf>
    <xf numFmtId="4" fontId="0" fillId="0" borderId="0" xfId="0" applyNumberFormat="1" applyFont="1" applyBorder="1" applyAlignment="1" applyProtection="1">
      <alignment vertical="center"/>
    </xf>
    <xf numFmtId="4" fontId="2" fillId="4" borderId="6" xfId="0" applyNumberFormat="1" applyFont="1" applyFill="1" applyBorder="1" applyAlignment="1" applyProtection="1">
      <alignment vertical="center"/>
    </xf>
    <xf numFmtId="4" fontId="2" fillId="0" borderId="0" xfId="0" applyNumberFormat="1" applyFont="1" applyFill="1" applyBorder="1" applyAlignment="1" applyProtection="1">
      <alignment vertical="center"/>
    </xf>
    <xf numFmtId="4" fontId="2" fillId="4" borderId="18" xfId="0" applyNumberFormat="1" applyFont="1" applyFill="1" applyBorder="1" applyAlignment="1" applyProtection="1">
      <alignment vertical="center"/>
    </xf>
    <xf numFmtId="4" fontId="2" fillId="4" borderId="15" xfId="0" applyNumberFormat="1" applyFont="1" applyFill="1" applyBorder="1" applyAlignment="1" applyProtection="1">
      <alignment vertical="center"/>
    </xf>
    <xf numFmtId="10" fontId="2" fillId="4" borderId="12" xfId="0" applyNumberFormat="1" applyFont="1" applyFill="1" applyBorder="1" applyAlignment="1" applyProtection="1">
      <alignment vertical="center"/>
    </xf>
    <xf numFmtId="4" fontId="2" fillId="4" borderId="6" xfId="0" applyNumberFormat="1" applyFont="1" applyFill="1" applyBorder="1" applyAlignment="1" applyProtection="1">
      <alignment horizontal="right" vertical="center"/>
    </xf>
    <xf numFmtId="4" fontId="0" fillId="0" borderId="0" xfId="0" applyNumberFormat="1" applyFont="1" applyAlignment="1" applyProtection="1">
      <alignment vertical="center"/>
    </xf>
    <xf numFmtId="4" fontId="0" fillId="0" borderId="0" xfId="0" applyNumberFormat="1" applyFont="1" applyFill="1" applyAlignment="1" applyProtection="1">
      <alignment vertical="center"/>
    </xf>
    <xf numFmtId="0" fontId="21" fillId="0" borderId="0" xfId="0" applyFont="1" applyFill="1" applyBorder="1" applyAlignment="1" applyProtection="1">
      <alignment horizontal="center" vertical="center"/>
    </xf>
    <xf numFmtId="0" fontId="21" fillId="0" borderId="0" xfId="0" applyFont="1" applyAlignment="1" applyProtection="1">
      <alignment vertical="center"/>
    </xf>
    <xf numFmtId="0" fontId="3" fillId="0" borderId="0" xfId="0" applyFont="1" applyAlignment="1" applyProtection="1">
      <alignment vertical="center"/>
    </xf>
    <xf numFmtId="0" fontId="2" fillId="0" borderId="0" xfId="0" applyFont="1" applyFill="1" applyBorder="1" applyAlignment="1" applyProtection="1">
      <alignment horizontal="center" vertical="center"/>
    </xf>
    <xf numFmtId="0" fontId="2" fillId="0" borderId="0" xfId="0" applyFont="1" applyBorder="1" applyAlignment="1" applyProtection="1">
      <alignment vertical="center"/>
    </xf>
    <xf numFmtId="0" fontId="18" fillId="0" borderId="26" xfId="0" applyFont="1" applyBorder="1" applyAlignment="1" applyProtection="1">
      <alignment horizontal="center" vertical="center"/>
    </xf>
    <xf numFmtId="0" fontId="18" fillId="0" borderId="26" xfId="0" applyFont="1" applyFill="1" applyBorder="1" applyAlignment="1" applyProtection="1">
      <alignment horizontal="center" vertical="center"/>
    </xf>
    <xf numFmtId="0" fontId="18" fillId="7" borderId="26" xfId="0" applyFont="1" applyFill="1" applyBorder="1" applyAlignment="1" applyProtection="1">
      <alignment horizontal="center" vertical="center"/>
    </xf>
    <xf numFmtId="2" fontId="18" fillId="7" borderId="26" xfId="0" applyNumberFormat="1" applyFont="1" applyFill="1" applyBorder="1" applyAlignment="1" applyProtection="1">
      <alignment horizontal="center" vertical="center"/>
    </xf>
    <xf numFmtId="0" fontId="3" fillId="0" borderId="26" xfId="0" applyFont="1" applyBorder="1" applyAlignment="1" applyProtection="1">
      <alignment horizontal="center" vertical="center"/>
    </xf>
    <xf numFmtId="2" fontId="3" fillId="0" borderId="26" xfId="0" applyNumberFormat="1" applyFont="1" applyBorder="1" applyAlignment="1" applyProtection="1">
      <alignment horizontal="center" vertical="center"/>
    </xf>
    <xf numFmtId="2" fontId="0" fillId="0" borderId="0" xfId="0" applyNumberFormat="1" applyFont="1" applyAlignment="1" applyProtection="1">
      <alignment vertical="center"/>
    </xf>
    <xf numFmtId="0" fontId="14" fillId="0" borderId="0" xfId="0" applyFont="1" applyFill="1" applyBorder="1" applyAlignment="1" applyProtection="1">
      <alignment horizontal="center" vertical="center"/>
    </xf>
    <xf numFmtId="4" fontId="0" fillId="0" borderId="0" xfId="0" applyNumberFormat="1" applyFont="1" applyFill="1" applyBorder="1" applyAlignment="1" applyProtection="1">
      <alignment vertical="center"/>
    </xf>
    <xf numFmtId="0" fontId="0" fillId="0" borderId="0" xfId="0" applyNumberFormat="1" applyFont="1" applyFill="1" applyAlignment="1" applyProtection="1">
      <alignment vertical="center"/>
    </xf>
    <xf numFmtId="0" fontId="19" fillId="0" borderId="0" xfId="0" applyNumberFormat="1" applyFont="1" applyFill="1" applyAlignment="1" applyProtection="1">
      <alignment vertical="center"/>
    </xf>
    <xf numFmtId="14" fontId="0" fillId="0" borderId="0" xfId="0" applyNumberFormat="1" applyFont="1" applyFill="1" applyBorder="1" applyAlignment="1" applyProtection="1">
      <alignment vertical="center"/>
    </xf>
    <xf numFmtId="14" fontId="0" fillId="0" borderId="0" xfId="0" applyNumberFormat="1" applyFont="1" applyAlignment="1" applyProtection="1">
      <alignment vertical="center"/>
    </xf>
    <xf numFmtId="0" fontId="18" fillId="0" borderId="0" xfId="0" applyFont="1" applyFill="1" applyBorder="1" applyAlignment="1" applyProtection="1">
      <alignment horizontal="center" vertical="center"/>
    </xf>
    <xf numFmtId="2" fontId="18"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vertical="center"/>
    </xf>
    <xf numFmtId="14" fontId="0" fillId="0" borderId="0" xfId="0" applyNumberFormat="1" applyFill="1" applyBorder="1" applyAlignment="1" applyProtection="1">
      <alignment vertical="center"/>
    </xf>
    <xf numFmtId="1" fontId="0" fillId="0" borderId="0" xfId="0" applyNumberFormat="1" applyFont="1" applyFill="1" applyBorder="1" applyAlignment="1" applyProtection="1">
      <alignment horizontal="right" vertical="center"/>
    </xf>
    <xf numFmtId="1" fontId="0" fillId="0" borderId="0" xfId="0" applyNumberFormat="1" applyFont="1" applyFill="1" applyBorder="1" applyAlignment="1" applyProtection="1">
      <alignment vertical="center"/>
    </xf>
    <xf numFmtId="0" fontId="16" fillId="0" borderId="0" xfId="0" applyFont="1" applyFill="1" applyAlignment="1" applyProtection="1">
      <alignment horizontal="left" vertical="center"/>
    </xf>
    <xf numFmtId="0" fontId="0" fillId="0" borderId="0" xfId="0" applyAlignment="1" applyProtection="1">
      <alignment vertical="center"/>
    </xf>
    <xf numFmtId="0" fontId="0" fillId="0" borderId="0" xfId="0" applyFill="1" applyAlignment="1" applyProtection="1">
      <alignment vertical="center"/>
    </xf>
    <xf numFmtId="0" fontId="3" fillId="0" borderId="0" xfId="0" applyFont="1" applyFill="1" applyAlignment="1" applyProtection="1">
      <alignment vertical="center"/>
    </xf>
    <xf numFmtId="10" fontId="0" fillId="0" borderId="0" xfId="0" applyNumberFormat="1" applyFont="1" applyFill="1" applyAlignment="1" applyProtection="1">
      <alignment vertical="center"/>
    </xf>
    <xf numFmtId="4" fontId="2" fillId="0" borderId="0" xfId="0" applyNumberFormat="1" applyFont="1" applyFill="1" applyAlignment="1" applyProtection="1">
      <alignment vertical="center"/>
    </xf>
    <xf numFmtId="4" fontId="3" fillId="0" borderId="0" xfId="0" applyNumberFormat="1" applyFont="1" applyAlignment="1" applyProtection="1">
      <alignment vertical="center"/>
    </xf>
    <xf numFmtId="0" fontId="3" fillId="0" borderId="0" xfId="0" applyFont="1" applyFill="1" applyBorder="1" applyAlignment="1" applyProtection="1">
      <alignment horizontal="justify" vertical="center" wrapText="1"/>
    </xf>
    <xf numFmtId="0" fontId="0" fillId="0" borderId="0" xfId="0" applyFont="1" applyFill="1" applyAlignment="1" applyProtection="1">
      <alignment horizontal="left" vertical="center"/>
    </xf>
    <xf numFmtId="4" fontId="2" fillId="4" borderId="26" xfId="0" applyNumberFormat="1" applyFont="1" applyFill="1" applyBorder="1" applyAlignment="1" applyProtection="1">
      <alignment vertical="center"/>
    </xf>
    <xf numFmtId="0" fontId="6" fillId="0" borderId="0" xfId="0" applyNumberFormat="1" applyFont="1" applyFill="1" applyBorder="1" applyAlignment="1" applyProtection="1">
      <alignment vertical="center" textRotation="90" wrapText="1"/>
    </xf>
    <xf numFmtId="0" fontId="8" fillId="0" borderId="0" xfId="0" applyFont="1" applyFill="1" applyBorder="1" applyAlignment="1" applyProtection="1">
      <alignment vertical="center" textRotation="90" wrapText="1"/>
    </xf>
    <xf numFmtId="0" fontId="3" fillId="0" borderId="0" xfId="0" applyFont="1" applyBorder="1" applyAlignment="1" applyProtection="1">
      <alignment horizontal="center" vertical="center"/>
    </xf>
    <xf numFmtId="4" fontId="3" fillId="0" borderId="0" xfId="0" applyNumberFormat="1" applyFont="1" applyBorder="1" applyAlignment="1" applyProtection="1">
      <alignment horizontal="center" vertical="center"/>
    </xf>
    <xf numFmtId="10" fontId="2" fillId="11" borderId="12" xfId="0" applyNumberFormat="1" applyFont="1" applyFill="1" applyBorder="1" applyAlignment="1" applyProtection="1">
      <alignment vertical="center"/>
    </xf>
    <xf numFmtId="10" fontId="1" fillId="11" borderId="12" xfId="0" applyNumberFormat="1" applyFont="1" applyFill="1" applyBorder="1" applyAlignment="1" applyProtection="1">
      <alignment vertical="center"/>
    </xf>
    <xf numFmtId="10" fontId="1" fillId="11" borderId="9" xfId="0" applyNumberFormat="1" applyFont="1" applyFill="1" applyBorder="1" applyAlignment="1" applyProtection="1">
      <alignment vertical="center"/>
    </xf>
    <xf numFmtId="0" fontId="0" fillId="11" borderId="0" xfId="0" applyFont="1" applyFill="1" applyAlignment="1" applyProtection="1">
      <alignment vertical="center"/>
    </xf>
    <xf numFmtId="0" fontId="2" fillId="11" borderId="0" xfId="0" applyFont="1" applyFill="1" applyAlignment="1" applyProtection="1">
      <alignment horizontal="center" vertical="center"/>
    </xf>
    <xf numFmtId="0" fontId="1" fillId="11" borderId="0" xfId="0" applyFont="1" applyFill="1" applyAlignment="1" applyProtection="1">
      <alignment vertical="center"/>
    </xf>
    <xf numFmtId="0" fontId="0" fillId="11" borderId="0" xfId="0" applyFill="1" applyAlignment="1" applyProtection="1">
      <alignment vertical="center"/>
    </xf>
    <xf numFmtId="0" fontId="3" fillId="11" borderId="31" xfId="0" applyFont="1" applyFill="1" applyBorder="1" applyAlignment="1" applyProtection="1">
      <alignment horizontal="center" vertical="center"/>
    </xf>
    <xf numFmtId="0" fontId="3" fillId="11" borderId="23" xfId="0" applyFont="1" applyFill="1" applyBorder="1" applyAlignment="1" applyProtection="1">
      <alignment horizontal="center" vertical="center"/>
    </xf>
    <xf numFmtId="14" fontId="0" fillId="11" borderId="22" xfId="0" applyNumberFormat="1" applyFont="1" applyFill="1" applyBorder="1" applyAlignment="1" applyProtection="1">
      <alignment horizontal="center" vertical="center"/>
    </xf>
    <xf numFmtId="0" fontId="8" fillId="3" borderId="42" xfId="0" applyFont="1" applyFill="1" applyBorder="1" applyAlignment="1" applyProtection="1">
      <alignment horizontal="center" vertical="center" textRotation="90" wrapText="1"/>
    </xf>
    <xf numFmtId="0" fontId="8" fillId="3" borderId="5" xfId="0" applyFont="1" applyFill="1" applyBorder="1" applyAlignment="1" applyProtection="1">
      <alignment horizontal="center" vertical="center" textRotation="90" wrapText="1"/>
    </xf>
    <xf numFmtId="0" fontId="8" fillId="3" borderId="4" xfId="0" applyFont="1" applyFill="1" applyBorder="1" applyAlignment="1" applyProtection="1">
      <alignment horizontal="center" vertical="center" textRotation="90" wrapText="1"/>
    </xf>
    <xf numFmtId="0" fontId="6" fillId="2" borderId="42" xfId="0" applyNumberFormat="1" applyFont="1" applyFill="1" applyBorder="1" applyAlignment="1" applyProtection="1">
      <alignment horizontal="center" vertical="center" textRotation="90" wrapText="1"/>
    </xf>
    <xf numFmtId="0" fontId="6" fillId="2" borderId="5" xfId="0" applyNumberFormat="1" applyFont="1" applyFill="1" applyBorder="1" applyAlignment="1" applyProtection="1">
      <alignment horizontal="center" vertical="center" textRotation="90" wrapText="1"/>
    </xf>
    <xf numFmtId="0" fontId="6" fillId="2" borderId="4" xfId="0" applyNumberFormat="1" applyFont="1" applyFill="1" applyBorder="1" applyAlignment="1" applyProtection="1">
      <alignment horizontal="center" vertical="center" textRotation="90" wrapText="1"/>
    </xf>
    <xf numFmtId="0" fontId="2" fillId="5" borderId="8" xfId="0" applyFont="1" applyFill="1" applyBorder="1" applyAlignment="1" applyProtection="1">
      <alignment horizontal="right" vertical="center"/>
    </xf>
    <xf numFmtId="0" fontId="2" fillId="5" borderId="7" xfId="0" applyFont="1" applyFill="1" applyBorder="1" applyAlignment="1" applyProtection="1">
      <alignment horizontal="right" vertical="center"/>
    </xf>
    <xf numFmtId="0" fontId="2" fillId="5" borderId="6" xfId="0" applyFont="1" applyFill="1" applyBorder="1" applyAlignment="1" applyProtection="1">
      <alignment horizontal="right" vertical="center"/>
    </xf>
    <xf numFmtId="0" fontId="2" fillId="2" borderId="8" xfId="0" applyFont="1" applyFill="1" applyBorder="1" applyAlignment="1" applyProtection="1">
      <alignment horizontal="right" vertical="center"/>
    </xf>
    <xf numFmtId="0" fontId="2" fillId="2" borderId="7" xfId="0" applyFont="1" applyFill="1" applyBorder="1" applyAlignment="1" applyProtection="1">
      <alignment horizontal="right" vertical="center"/>
    </xf>
    <xf numFmtId="0" fontId="2" fillId="2" borderId="6" xfId="0" applyFont="1" applyFill="1" applyBorder="1" applyAlignment="1" applyProtection="1">
      <alignment horizontal="right" vertical="center"/>
    </xf>
    <xf numFmtId="0" fontId="2" fillId="0" borderId="14" xfId="0" applyFont="1" applyBorder="1" applyAlignment="1" applyProtection="1">
      <alignment horizontal="left" vertical="center"/>
    </xf>
    <xf numFmtId="0" fontId="2" fillId="0" borderId="13" xfId="0" applyFont="1" applyBorder="1" applyAlignment="1" applyProtection="1">
      <alignment horizontal="left" vertical="center"/>
    </xf>
    <xf numFmtId="0" fontId="2" fillId="0" borderId="27" xfId="0" applyFont="1" applyBorder="1" applyAlignment="1" applyProtection="1">
      <alignment horizontal="left" vertical="center"/>
    </xf>
    <xf numFmtId="0" fontId="2" fillId="0" borderId="26" xfId="0" applyFont="1" applyBorder="1" applyAlignment="1" applyProtection="1">
      <alignment horizontal="left" vertical="center"/>
    </xf>
    <xf numFmtId="0" fontId="0" fillId="0" borderId="11" xfId="0" applyFont="1" applyBorder="1" applyAlignment="1" applyProtection="1">
      <alignment horizontal="left" vertical="center"/>
    </xf>
    <xf numFmtId="0" fontId="0" fillId="0" borderId="10" xfId="0" applyFont="1" applyBorder="1" applyAlignment="1" applyProtection="1">
      <alignment horizontal="left" vertical="center"/>
    </xf>
    <xf numFmtId="0" fontId="2" fillId="5" borderId="37" xfId="0" applyFont="1" applyFill="1" applyBorder="1" applyAlignment="1" applyProtection="1">
      <alignment horizontal="left" vertical="center"/>
    </xf>
    <xf numFmtId="0" fontId="2" fillId="5" borderId="36" xfId="0" applyFont="1" applyFill="1" applyBorder="1" applyAlignment="1" applyProtection="1">
      <alignment horizontal="left" vertical="center"/>
    </xf>
    <xf numFmtId="0" fontId="2" fillId="5" borderId="35" xfId="0" applyFont="1" applyFill="1" applyBorder="1" applyAlignment="1" applyProtection="1">
      <alignment horizontal="left" vertical="center"/>
    </xf>
    <xf numFmtId="0" fontId="2" fillId="5" borderId="11" xfId="0" applyFont="1" applyFill="1" applyBorder="1" applyAlignment="1" applyProtection="1">
      <alignment horizontal="left" vertical="center"/>
    </xf>
    <xf numFmtId="0" fontId="2" fillId="5" borderId="10" xfId="0" applyFont="1" applyFill="1" applyBorder="1" applyAlignment="1" applyProtection="1">
      <alignment horizontal="left" vertical="center"/>
    </xf>
    <xf numFmtId="0" fontId="0" fillId="2" borderId="34" xfId="0" applyFill="1" applyBorder="1" applyAlignment="1" applyProtection="1">
      <alignment horizontal="left" vertical="center"/>
    </xf>
    <xf numFmtId="0" fontId="0" fillId="2" borderId="33" xfId="0" applyFill="1" applyBorder="1" applyAlignment="1" applyProtection="1">
      <alignment horizontal="left" vertical="center"/>
    </xf>
    <xf numFmtId="0" fontId="0" fillId="0" borderId="3" xfId="0" applyBorder="1" applyAlignment="1" applyProtection="1">
      <alignment horizontal="left" vertical="center"/>
    </xf>
    <xf numFmtId="0" fontId="0" fillId="0" borderId="2" xfId="0" applyBorder="1" applyAlignment="1" applyProtection="1">
      <alignment horizontal="left" vertical="center"/>
    </xf>
    <xf numFmtId="0" fontId="0" fillId="0" borderId="1" xfId="0" applyBorder="1" applyAlignment="1" applyProtection="1">
      <alignment horizontal="left" vertical="center"/>
    </xf>
    <xf numFmtId="0" fontId="0" fillId="0" borderId="16" xfId="0" applyFill="1" applyBorder="1" applyAlignment="1" applyProtection="1">
      <alignment horizontal="center" vertical="center"/>
    </xf>
    <xf numFmtId="0" fontId="17" fillId="0" borderId="8" xfId="0" applyFont="1" applyBorder="1" applyAlignment="1" applyProtection="1">
      <alignment horizontal="center" vertical="center"/>
    </xf>
    <xf numFmtId="0" fontId="17" fillId="0" borderId="7" xfId="0" applyFont="1" applyBorder="1" applyAlignment="1" applyProtection="1">
      <alignment horizontal="center" vertical="center"/>
    </xf>
    <xf numFmtId="0" fontId="17" fillId="0" borderId="6" xfId="0" applyFont="1" applyBorder="1" applyAlignment="1" applyProtection="1">
      <alignment horizontal="center" vertical="center"/>
    </xf>
    <xf numFmtId="0" fontId="0" fillId="5" borderId="14" xfId="0" applyFont="1" applyFill="1" applyBorder="1" applyAlignment="1" applyProtection="1">
      <alignment horizontal="left" vertical="center"/>
    </xf>
    <xf numFmtId="0" fontId="0" fillId="5" borderId="13" xfId="0" applyFont="1" applyFill="1" applyBorder="1" applyAlignment="1" applyProtection="1">
      <alignment horizontal="left" vertical="center"/>
    </xf>
    <xf numFmtId="0" fontId="0" fillId="0" borderId="25" xfId="0" applyFont="1" applyBorder="1" applyAlignment="1" applyProtection="1">
      <alignment horizontal="left" vertical="center"/>
    </xf>
    <xf numFmtId="0" fontId="0" fillId="0" borderId="2" xfId="0" applyFont="1" applyBorder="1" applyAlignment="1" applyProtection="1">
      <alignment horizontal="left" vertical="center"/>
    </xf>
    <xf numFmtId="0" fontId="0" fillId="0" borderId="1" xfId="0" applyFont="1" applyBorder="1" applyAlignment="1" applyProtection="1">
      <alignment horizontal="left" vertical="center"/>
    </xf>
    <xf numFmtId="0" fontId="0" fillId="0" borderId="25" xfId="0" applyBorder="1" applyAlignment="1" applyProtection="1">
      <alignment horizontal="left" vertical="center"/>
    </xf>
    <xf numFmtId="0" fontId="21" fillId="9" borderId="3" xfId="0" applyFont="1" applyFill="1" applyBorder="1" applyAlignment="1" applyProtection="1">
      <alignment horizontal="center" vertical="center"/>
    </xf>
    <xf numFmtId="0" fontId="21" fillId="9" borderId="2" xfId="0" applyFont="1" applyFill="1" applyBorder="1" applyAlignment="1" applyProtection="1">
      <alignment horizontal="center" vertical="center"/>
    </xf>
    <xf numFmtId="0" fontId="21" fillId="9" borderId="1" xfId="0" applyFont="1" applyFill="1" applyBorder="1" applyAlignment="1" applyProtection="1">
      <alignment horizontal="center" vertical="center"/>
    </xf>
    <xf numFmtId="0" fontId="2" fillId="8" borderId="3" xfId="0" applyFont="1" applyFill="1" applyBorder="1" applyAlignment="1" applyProtection="1">
      <alignment horizontal="center" vertical="center"/>
    </xf>
    <xf numFmtId="0" fontId="2" fillId="8" borderId="2" xfId="0" applyFont="1" applyFill="1" applyBorder="1" applyAlignment="1" applyProtection="1">
      <alignment horizontal="center" vertical="center"/>
    </xf>
    <xf numFmtId="0" fontId="2" fillId="8" borderId="1" xfId="0" applyFont="1" applyFill="1" applyBorder="1" applyAlignment="1" applyProtection="1">
      <alignment horizontal="center" vertical="center"/>
    </xf>
    <xf numFmtId="0" fontId="0" fillId="10" borderId="26" xfId="0" applyFont="1" applyFill="1" applyBorder="1" applyAlignment="1" applyProtection="1">
      <alignment horizontal="center" vertical="center"/>
      <protection locked="0"/>
    </xf>
    <xf numFmtId="0" fontId="20" fillId="5" borderId="41" xfId="0" applyFont="1" applyFill="1" applyBorder="1" applyAlignment="1" applyProtection="1">
      <alignment horizontal="center" vertical="center"/>
    </xf>
    <xf numFmtId="0" fontId="20" fillId="5" borderId="40" xfId="0" applyFont="1" applyFill="1" applyBorder="1" applyAlignment="1" applyProtection="1">
      <alignment horizontal="center" vertical="center"/>
    </xf>
    <xf numFmtId="0" fontId="20" fillId="2" borderId="39" xfId="0" applyFont="1" applyFill="1" applyBorder="1" applyAlignment="1" applyProtection="1">
      <alignment horizontal="center" vertical="center"/>
    </xf>
    <xf numFmtId="0" fontId="20" fillId="2" borderId="38" xfId="0" applyFont="1" applyFill="1" applyBorder="1" applyAlignment="1" applyProtection="1">
      <alignment horizontal="center" vertical="center"/>
    </xf>
    <xf numFmtId="0" fontId="2" fillId="10" borderId="26" xfId="0" applyFont="1" applyFill="1" applyBorder="1" applyAlignment="1" applyProtection="1">
      <alignment horizontal="center" vertical="center"/>
    </xf>
    <xf numFmtId="0" fontId="15" fillId="6" borderId="31" xfId="0" applyFont="1" applyFill="1" applyBorder="1" applyAlignment="1" applyProtection="1">
      <alignment horizontal="center" vertical="center" textRotation="90" wrapText="1"/>
    </xf>
    <xf numFmtId="0" fontId="15" fillId="6" borderId="23" xfId="0" applyFont="1" applyFill="1" applyBorder="1" applyAlignment="1" applyProtection="1">
      <alignment horizontal="center" vertical="center" textRotation="90" wrapText="1"/>
    </xf>
    <xf numFmtId="0" fontId="15" fillId="6" borderId="22" xfId="0" applyFont="1" applyFill="1" applyBorder="1" applyAlignment="1" applyProtection="1">
      <alignment horizontal="center" vertical="center" textRotation="90" wrapText="1"/>
    </xf>
    <xf numFmtId="0" fontId="0" fillId="6" borderId="27" xfId="0" applyFill="1" applyBorder="1" applyAlignment="1" applyProtection="1">
      <alignment horizontal="left" vertical="center"/>
    </xf>
    <xf numFmtId="0" fontId="0" fillId="6" borderId="26" xfId="0" applyFill="1" applyBorder="1" applyAlignment="1" applyProtection="1">
      <alignment horizontal="left" vertical="center"/>
    </xf>
    <xf numFmtId="0" fontId="0" fillId="2" borderId="27" xfId="0" applyFill="1" applyBorder="1" applyAlignment="1" applyProtection="1">
      <alignment horizontal="left" vertical="center"/>
    </xf>
    <xf numFmtId="0" fontId="0" fillId="2" borderId="26" xfId="0" applyFill="1" applyBorder="1" applyAlignment="1" applyProtection="1">
      <alignment horizontal="left" vertical="center"/>
    </xf>
    <xf numFmtId="0" fontId="0" fillId="2" borderId="25" xfId="0" applyFill="1" applyBorder="1" applyAlignment="1" applyProtection="1">
      <alignment horizontal="left" vertical="center"/>
    </xf>
    <xf numFmtId="0" fontId="0" fillId="2" borderId="2" xfId="0" applyFill="1" applyBorder="1" applyAlignment="1" applyProtection="1">
      <alignment horizontal="left" vertical="center"/>
    </xf>
    <xf numFmtId="0" fontId="0" fillId="2" borderId="1" xfId="0" applyFill="1" applyBorder="1" applyAlignment="1" applyProtection="1">
      <alignment horizontal="left" vertical="center"/>
    </xf>
    <xf numFmtId="0" fontId="2" fillId="2" borderId="25" xfId="0" applyFont="1" applyFill="1" applyBorder="1" applyAlignment="1" applyProtection="1">
      <alignment horizontal="left" vertical="center"/>
    </xf>
    <xf numFmtId="0" fontId="2" fillId="2" borderId="2" xfId="0" applyFont="1" applyFill="1" applyBorder="1" applyAlignment="1" applyProtection="1">
      <alignment horizontal="left" vertical="center"/>
    </xf>
    <xf numFmtId="0" fontId="2" fillId="2" borderId="1" xfId="0" applyFont="1" applyFill="1" applyBorder="1" applyAlignment="1" applyProtection="1">
      <alignment horizontal="left" vertical="center"/>
    </xf>
    <xf numFmtId="0" fontId="0" fillId="0" borderId="27" xfId="0" applyFont="1" applyBorder="1" applyAlignment="1" applyProtection="1">
      <alignment horizontal="left" vertical="center"/>
    </xf>
    <xf numFmtId="0" fontId="0" fillId="0" borderId="26" xfId="0" applyFont="1" applyBorder="1" applyAlignment="1" applyProtection="1">
      <alignment horizontal="left" vertical="center"/>
    </xf>
    <xf numFmtId="0" fontId="0" fillId="0" borderId="27" xfId="0" applyBorder="1" applyAlignment="1" applyProtection="1">
      <alignment horizontal="left" vertical="center"/>
    </xf>
    <xf numFmtId="0" fontId="0" fillId="0" borderId="26" xfId="0" applyBorder="1" applyAlignment="1" applyProtection="1">
      <alignment horizontal="left" vertical="center"/>
    </xf>
    <xf numFmtId="0" fontId="2" fillId="5" borderId="30" xfId="0" applyFont="1" applyFill="1" applyBorder="1" applyAlignment="1" applyProtection="1">
      <alignment horizontal="left" vertical="center"/>
    </xf>
    <xf numFmtId="0" fontId="2" fillId="5" borderId="29" xfId="0" applyFont="1" applyFill="1" applyBorder="1" applyAlignment="1" applyProtection="1">
      <alignment horizontal="left" vertical="center"/>
    </xf>
    <xf numFmtId="0" fontId="2" fillId="5" borderId="28" xfId="0" applyFont="1" applyFill="1" applyBorder="1" applyAlignment="1" applyProtection="1">
      <alignment horizontal="left" vertical="center"/>
    </xf>
    <xf numFmtId="0" fontId="16" fillId="0" borderId="8" xfId="0" applyFont="1" applyBorder="1" applyAlignment="1" applyProtection="1">
      <alignment horizontal="center" vertical="center"/>
    </xf>
    <xf numFmtId="0" fontId="16" fillId="0" borderId="7" xfId="0" applyFont="1" applyBorder="1" applyAlignment="1" applyProtection="1">
      <alignment horizontal="center" vertical="center"/>
    </xf>
    <xf numFmtId="0" fontId="16" fillId="0" borderId="6" xfId="0" applyFont="1" applyBorder="1" applyAlignment="1" applyProtection="1">
      <alignment horizontal="center" vertical="center"/>
    </xf>
    <xf numFmtId="0" fontId="11" fillId="2" borderId="27" xfId="0" applyFont="1" applyFill="1" applyBorder="1" applyAlignment="1" applyProtection="1">
      <alignment horizontal="left" vertical="center"/>
    </xf>
    <xf numFmtId="0" fontId="11" fillId="2" borderId="26" xfId="0" applyFont="1" applyFill="1" applyBorder="1" applyAlignment="1" applyProtection="1">
      <alignment horizontal="left" vertical="center"/>
    </xf>
    <xf numFmtId="0" fontId="5" fillId="0" borderId="3" xfId="0" applyFont="1" applyBorder="1" applyAlignment="1" applyProtection="1">
      <alignment horizontal="justify" vertical="center" wrapText="1"/>
    </xf>
    <xf numFmtId="0" fontId="3" fillId="0" borderId="2" xfId="0" applyFont="1" applyBorder="1" applyAlignment="1" applyProtection="1">
      <alignment horizontal="justify" vertical="center" wrapText="1"/>
    </xf>
    <xf numFmtId="0" fontId="3" fillId="0" borderId="1" xfId="0" applyFont="1" applyBorder="1" applyAlignment="1" applyProtection="1">
      <alignment horizontal="justify" vertical="center" wrapText="1"/>
    </xf>
    <xf numFmtId="0" fontId="14" fillId="5" borderId="8" xfId="0" applyFont="1" applyFill="1" applyBorder="1" applyAlignment="1" applyProtection="1">
      <alignment horizontal="left" vertical="center"/>
    </xf>
    <xf numFmtId="0" fontId="14" fillId="5" borderId="7" xfId="0" applyFont="1" applyFill="1" applyBorder="1" applyAlignment="1" applyProtection="1">
      <alignment horizontal="left" vertical="center"/>
    </xf>
    <xf numFmtId="0" fontId="14" fillId="2" borderId="20" xfId="0" applyFont="1" applyFill="1" applyBorder="1" applyAlignment="1" applyProtection="1">
      <alignment horizontal="left" vertical="center" wrapText="1"/>
    </xf>
    <xf numFmtId="0" fontId="14" fillId="2" borderId="19" xfId="0" applyFont="1" applyFill="1" applyBorder="1" applyAlignment="1" applyProtection="1">
      <alignment horizontal="left" vertical="center"/>
    </xf>
    <xf numFmtId="0" fontId="14" fillId="2" borderId="18" xfId="0" applyFont="1" applyFill="1" applyBorder="1" applyAlignment="1" applyProtection="1">
      <alignment horizontal="left" vertical="center"/>
    </xf>
    <xf numFmtId="0" fontId="2" fillId="11" borderId="14" xfId="0" applyFont="1" applyFill="1" applyBorder="1" applyAlignment="1" applyProtection="1">
      <alignment horizontal="right" vertical="center"/>
    </xf>
    <xf numFmtId="0" fontId="2" fillId="11" borderId="13" xfId="0" applyFont="1" applyFill="1" applyBorder="1" applyAlignment="1" applyProtection="1">
      <alignment horizontal="right" vertical="center"/>
    </xf>
    <xf numFmtId="0" fontId="2" fillId="11" borderId="11" xfId="0" applyFont="1" applyFill="1" applyBorder="1" applyAlignment="1" applyProtection="1">
      <alignment horizontal="right" vertical="center"/>
    </xf>
    <xf numFmtId="0" fontId="2" fillId="11" borderId="10" xfId="0" applyFont="1" applyFill="1" applyBorder="1" applyAlignment="1" applyProtection="1">
      <alignment horizontal="right" vertical="center"/>
    </xf>
    <xf numFmtId="0" fontId="2" fillId="4" borderId="14" xfId="0" applyFont="1" applyFill="1" applyBorder="1" applyAlignment="1" applyProtection="1">
      <alignment horizontal="right" vertical="center"/>
    </xf>
    <xf numFmtId="0" fontId="2" fillId="4" borderId="13" xfId="0" applyFont="1" applyFill="1" applyBorder="1" applyAlignment="1" applyProtection="1">
      <alignment horizontal="right" vertical="center"/>
    </xf>
    <xf numFmtId="0" fontId="11" fillId="2" borderId="17" xfId="0" applyFont="1" applyFill="1" applyBorder="1" applyAlignment="1" applyProtection="1">
      <alignment horizontal="left" vertical="center"/>
    </xf>
    <xf numFmtId="0" fontId="11" fillId="2" borderId="16" xfId="0" applyFont="1" applyFill="1" applyBorder="1" applyAlignment="1" applyProtection="1">
      <alignment horizontal="left" vertical="center"/>
    </xf>
    <xf numFmtId="0" fontId="11" fillId="2" borderId="15" xfId="0" applyFont="1" applyFill="1" applyBorder="1" applyAlignment="1" applyProtection="1">
      <alignment horizontal="left" vertical="center"/>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15</xdr:col>
      <xdr:colOff>30480</xdr:colOff>
      <xdr:row>3</xdr:row>
      <xdr:rowOff>76200</xdr:rowOff>
    </xdr:from>
    <xdr:to>
      <xdr:col>15</xdr:col>
      <xdr:colOff>464820</xdr:colOff>
      <xdr:row>3</xdr:row>
      <xdr:rowOff>121919</xdr:rowOff>
    </xdr:to>
    <xdr:sp macro="" textlink="">
      <xdr:nvSpPr>
        <xdr:cNvPr id="2" name="1 Flecha derecha">
          <a:extLst>
            <a:ext uri="{FF2B5EF4-FFF2-40B4-BE49-F238E27FC236}">
              <a16:creationId xmlns="" xmlns:a16="http://schemas.microsoft.com/office/drawing/2014/main" id="{00000000-0008-0000-0000-000002000000}"/>
            </a:ext>
          </a:extLst>
        </xdr:cNvPr>
        <xdr:cNvSpPr/>
      </xdr:nvSpPr>
      <xdr:spPr>
        <a:xfrm>
          <a:off x="11803380" y="624840"/>
          <a:ext cx="434340" cy="45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ca-ES" sz="1100"/>
        </a:p>
      </xdr:txBody>
    </xdr:sp>
    <xdr:clientData/>
  </xdr:twoCellAnchor>
  <xdr:twoCellAnchor>
    <xdr:from>
      <xdr:col>0</xdr:col>
      <xdr:colOff>1</xdr:colOff>
      <xdr:row>0</xdr:row>
      <xdr:rowOff>1</xdr:rowOff>
    </xdr:from>
    <xdr:to>
      <xdr:col>3</xdr:col>
      <xdr:colOff>160020</xdr:colOff>
      <xdr:row>7</xdr:row>
      <xdr:rowOff>32942</xdr:rowOff>
    </xdr:to>
    <xdr:grpSp>
      <xdr:nvGrpSpPr>
        <xdr:cNvPr id="1033" name="Group 9">
          <a:extLst>
            <a:ext uri="{FF2B5EF4-FFF2-40B4-BE49-F238E27FC236}">
              <a16:creationId xmlns="" xmlns:a16="http://schemas.microsoft.com/office/drawing/2014/main" id="{00000000-0008-0000-0000-000009040000}"/>
            </a:ext>
          </a:extLst>
        </xdr:cNvPr>
        <xdr:cNvGrpSpPr>
          <a:grpSpLocks/>
        </xdr:cNvGrpSpPr>
      </xdr:nvGrpSpPr>
      <xdr:grpSpPr bwMode="auto">
        <a:xfrm>
          <a:off x="1" y="1"/>
          <a:ext cx="1234439" cy="1153081"/>
          <a:chOff x="2100" y="633"/>
          <a:chExt cx="2670" cy="1870"/>
        </a:xfrm>
      </xdr:grpSpPr>
      <xdr:pic>
        <xdr:nvPicPr>
          <xdr:cNvPr id="1034" name="Picture 10" descr="escut">
            <a:extLst>
              <a:ext uri="{FF2B5EF4-FFF2-40B4-BE49-F238E27FC236}">
                <a16:creationId xmlns=""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954" y="633"/>
            <a:ext cx="925" cy="1152"/>
          </a:xfrm>
          <a:prstGeom prst="rect">
            <a:avLst/>
          </a:prstGeom>
          <a:noFill/>
        </xdr:spPr>
      </xdr:pic>
      <xdr:sp macro="" textlink="">
        <xdr:nvSpPr>
          <xdr:cNvPr id="1035" name="Text Box 11">
            <a:extLst>
              <a:ext uri="{FF2B5EF4-FFF2-40B4-BE49-F238E27FC236}">
                <a16:creationId xmlns="" xmlns:a16="http://schemas.microsoft.com/office/drawing/2014/main" id="{00000000-0008-0000-0000-00000B040000}"/>
              </a:ext>
            </a:extLst>
          </xdr:cNvPr>
          <xdr:cNvSpPr txBox="1">
            <a:spLocks noChangeArrowheads="1"/>
          </xdr:cNvSpPr>
        </xdr:nvSpPr>
        <xdr:spPr bwMode="auto">
          <a:xfrm>
            <a:off x="2100" y="1785"/>
            <a:ext cx="2670" cy="718"/>
          </a:xfrm>
          <a:prstGeom prst="rect">
            <a:avLst/>
          </a:prstGeom>
          <a:solidFill>
            <a:srgbClr val="FFFFFF"/>
          </a:solidFill>
          <a:ln w="0">
            <a:solidFill>
              <a:srgbClr val="FFFFFF"/>
            </a:solidFill>
            <a:miter lim="800000"/>
            <a:headEnd/>
            <a:tailEnd/>
          </a:ln>
        </xdr:spPr>
        <xdr:txBody>
          <a:bodyPr vertOverflow="clip" wrap="square" lIns="91440" tIns="45720" rIns="91440" bIns="45720" anchor="t" upright="1"/>
          <a:lstStyle/>
          <a:p>
            <a:pPr algn="ctr" rtl="0">
              <a:defRPr sz="1000"/>
            </a:pPr>
            <a:r>
              <a:rPr lang="ca-ES" sz="900" b="1" i="0" u="none" strike="noStrike" baseline="0">
                <a:solidFill>
                  <a:srgbClr val="000000"/>
                </a:solidFill>
                <a:latin typeface="Arial"/>
                <a:cs typeface="Arial"/>
              </a:rPr>
              <a:t>Ajuntament de Castell-Platja d’Aro</a:t>
            </a:r>
          </a:p>
          <a:p>
            <a:pPr algn="ctr" rtl="0">
              <a:defRPr sz="1000"/>
            </a:pPr>
            <a:endParaRPr lang="ca-ES" sz="900" b="1" i="0" u="none" strike="noStrike" baseline="0">
              <a:solidFill>
                <a:srgbClr val="000000"/>
              </a:solidFill>
              <a:latin typeface="Arial"/>
              <a:cs typeface="Arial"/>
            </a:endParaRPr>
          </a:p>
        </xdr:txBody>
      </xdr:sp>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sheetPr>
    <pageSetUpPr fitToPage="1"/>
  </sheetPr>
  <dimension ref="A1:AA98"/>
  <sheetViews>
    <sheetView showGridLines="0" tabSelected="1" zoomScaleNormal="100" workbookViewId="0">
      <selection activeCell="J16" sqref="J16"/>
    </sheetView>
  </sheetViews>
  <sheetFormatPr baseColWidth="10" defaultColWidth="11.44140625" defaultRowHeight="14.4" outlineLevelRow="1" outlineLevelCol="1"/>
  <cols>
    <col min="1" max="1" width="6.77734375" style="17" customWidth="1"/>
    <col min="2" max="2" width="2.109375" style="18" customWidth="1"/>
    <col min="3" max="3" width="6.77734375" style="17" customWidth="1"/>
    <col min="4" max="4" width="3.77734375" style="17" customWidth="1"/>
    <col min="5" max="5" width="2.44140625" style="19" customWidth="1"/>
    <col min="6" max="7" width="11.33203125" style="17" customWidth="1"/>
    <col min="8" max="8" width="17.44140625" style="17" customWidth="1"/>
    <col min="9" max="9" width="11.33203125" style="17" customWidth="1"/>
    <col min="10" max="10" width="22.109375" style="17" customWidth="1"/>
    <col min="11" max="11" width="2" style="18" customWidth="1"/>
    <col min="12" max="12" width="6" style="17" customWidth="1"/>
    <col min="13" max="13" width="11.109375" style="17" customWidth="1"/>
    <col min="14" max="14" width="18.33203125" style="58" hidden="1" customWidth="1" outlineLevel="1"/>
    <col min="15" max="15" width="8.6640625" style="58" hidden="1" customWidth="1" outlineLevel="1"/>
    <col min="16" max="16" width="7.77734375" style="58" hidden="1" customWidth="1" outlineLevel="1"/>
    <col min="17" max="17" width="17.33203125" style="58" hidden="1" customWidth="1" outlineLevel="1"/>
    <col min="18" max="18" width="12.44140625" style="58" hidden="1" customWidth="1" outlineLevel="1"/>
    <col min="19" max="19" width="10.44140625" style="17" customWidth="1" collapsed="1"/>
    <col min="20" max="27" width="11.44140625" style="81" customWidth="1"/>
    <col min="28" max="16384" width="11.44140625" style="17"/>
  </cols>
  <sheetData>
    <row r="1" spans="1:19" s="81" customFormat="1" ht="21" customHeight="1">
      <c r="B1" s="13"/>
      <c r="D1" s="14"/>
      <c r="E1" s="142" t="s">
        <v>52</v>
      </c>
      <c r="F1" s="143"/>
      <c r="G1" s="143"/>
      <c r="H1" s="143"/>
      <c r="I1" s="143"/>
      <c r="J1" s="144"/>
      <c r="K1" s="56"/>
      <c r="L1" s="57"/>
      <c r="M1" s="17"/>
      <c r="N1" s="58"/>
      <c r="O1" s="58"/>
      <c r="P1" s="58"/>
      <c r="Q1" s="58"/>
      <c r="R1" s="58"/>
      <c r="S1" s="17"/>
    </row>
    <row r="2" spans="1:19" s="81" customFormat="1" ht="8.4" customHeight="1">
      <c r="A2" s="91"/>
      <c r="B2" s="13"/>
      <c r="C2" s="90"/>
      <c r="D2" s="14"/>
      <c r="E2" s="19"/>
      <c r="F2" s="17"/>
      <c r="G2" s="17"/>
      <c r="H2" s="17"/>
      <c r="I2" s="17"/>
      <c r="J2" s="17"/>
      <c r="K2" s="18"/>
      <c r="L2" s="17"/>
      <c r="M2" s="17"/>
      <c r="N2" s="58"/>
      <c r="O2" s="58"/>
      <c r="P2" s="58"/>
      <c r="Q2" s="58"/>
      <c r="R2" s="58"/>
      <c r="S2" s="17"/>
    </row>
    <row r="3" spans="1:19" s="81" customFormat="1" ht="11.55" customHeight="1">
      <c r="A3" s="91"/>
      <c r="B3" s="13"/>
      <c r="C3" s="90"/>
      <c r="D3" s="14"/>
      <c r="E3" s="145" t="s">
        <v>51</v>
      </c>
      <c r="F3" s="146"/>
      <c r="G3" s="146"/>
      <c r="H3" s="146"/>
      <c r="I3" s="146"/>
      <c r="J3" s="147"/>
      <c r="K3" s="59"/>
      <c r="L3" s="60"/>
      <c r="M3" s="17"/>
      <c r="N3" s="61" t="s">
        <v>50</v>
      </c>
      <c r="O3" s="61" t="s">
        <v>49</v>
      </c>
      <c r="P3" s="58"/>
      <c r="Q3" s="62" t="s">
        <v>50</v>
      </c>
      <c r="R3" s="62" t="s">
        <v>49</v>
      </c>
      <c r="S3" s="17"/>
    </row>
    <row r="4" spans="1:19" s="81" customFormat="1" ht="11.4" customHeight="1">
      <c r="A4" s="91"/>
      <c r="B4" s="13"/>
      <c r="C4" s="90"/>
      <c r="D4" s="14"/>
      <c r="E4" s="19"/>
      <c r="F4" s="17"/>
      <c r="G4" s="17"/>
      <c r="H4" s="17"/>
      <c r="I4" s="17"/>
      <c r="J4" s="17"/>
      <c r="K4" s="18"/>
      <c r="L4" s="17"/>
      <c r="M4" s="17"/>
      <c r="N4" s="63" t="s">
        <v>48</v>
      </c>
      <c r="O4" s="64">
        <v>0.15</v>
      </c>
      <c r="P4" s="58"/>
      <c r="Q4" s="63" t="s">
        <v>47</v>
      </c>
      <c r="R4" s="64">
        <v>0</v>
      </c>
      <c r="S4" s="17"/>
    </row>
    <row r="5" spans="1:19" s="81" customFormat="1" ht="13.2" customHeight="1">
      <c r="A5" s="91"/>
      <c r="B5" s="13"/>
      <c r="C5" s="90"/>
      <c r="D5" s="14"/>
      <c r="E5" s="153" t="s">
        <v>46</v>
      </c>
      <c r="F5" s="153"/>
      <c r="G5" s="153"/>
      <c r="H5" s="153"/>
      <c r="I5" s="148"/>
      <c r="J5" s="148"/>
      <c r="K5" s="43"/>
      <c r="L5" s="20"/>
      <c r="M5" s="17"/>
      <c r="N5" s="65">
        <v>1</v>
      </c>
      <c r="O5" s="66">
        <v>0.15</v>
      </c>
      <c r="P5" s="58"/>
      <c r="Q5" s="63">
        <v>1</v>
      </c>
      <c r="R5" s="64">
        <f>$O$4*Q5/12</f>
        <v>1.2499999999999999E-2</v>
      </c>
      <c r="S5" s="67"/>
    </row>
    <row r="6" spans="1:19" s="81" customFormat="1" ht="9.6" customHeight="1">
      <c r="A6" s="91"/>
      <c r="B6" s="13"/>
      <c r="C6" s="90"/>
      <c r="D6" s="14"/>
      <c r="E6" s="21"/>
      <c r="F6" s="21"/>
      <c r="G6" s="21"/>
      <c r="H6" s="21"/>
      <c r="I6" s="20"/>
      <c r="J6" s="20"/>
      <c r="K6" s="43"/>
      <c r="L6" s="20"/>
      <c r="M6" s="17"/>
      <c r="N6" s="65">
        <v>2</v>
      </c>
      <c r="O6" s="66">
        <v>0.14000000000000001</v>
      </c>
      <c r="P6" s="58"/>
      <c r="Q6" s="63">
        <v>2</v>
      </c>
      <c r="R6" s="64">
        <f t="shared" ref="R6:R15" si="0">$O$4*Q6/12</f>
        <v>2.4999999999999998E-2</v>
      </c>
      <c r="S6" s="67"/>
    </row>
    <row r="7" spans="1:19" s="81" customFormat="1" ht="13.2" customHeight="1">
      <c r="A7" s="91"/>
      <c r="B7" s="13"/>
      <c r="C7" s="90"/>
      <c r="D7" s="14"/>
      <c r="E7" s="21"/>
      <c r="F7" s="149" t="s">
        <v>45</v>
      </c>
      <c r="G7" s="150"/>
      <c r="H7" s="150"/>
      <c r="I7" s="151" t="s">
        <v>44</v>
      </c>
      <c r="J7" s="152"/>
      <c r="K7" s="68"/>
      <c r="L7" s="20"/>
      <c r="M7" s="17"/>
      <c r="N7" s="65">
        <v>3</v>
      </c>
      <c r="O7" s="66">
        <v>0.15</v>
      </c>
      <c r="P7" s="58"/>
      <c r="Q7" s="63">
        <v>3</v>
      </c>
      <c r="R7" s="64">
        <f t="shared" si="0"/>
        <v>3.7499999999999999E-2</v>
      </c>
      <c r="S7" s="67"/>
    </row>
    <row r="8" spans="1:19" s="81" customFormat="1" ht="8.5500000000000007" customHeight="1" thickBot="1">
      <c r="A8" s="91"/>
      <c r="B8" s="13"/>
      <c r="C8" s="90"/>
      <c r="D8" s="14"/>
      <c r="E8" s="19"/>
      <c r="F8" s="17"/>
      <c r="G8" s="17"/>
      <c r="H8" s="17"/>
      <c r="I8" s="17"/>
      <c r="J8" s="17"/>
      <c r="K8" s="18"/>
      <c r="L8" s="17"/>
      <c r="M8" s="17"/>
      <c r="N8" s="65">
        <v>4</v>
      </c>
      <c r="O8" s="66">
        <v>0.17</v>
      </c>
      <c r="P8" s="58"/>
      <c r="Q8" s="63">
        <v>4</v>
      </c>
      <c r="R8" s="64">
        <f t="shared" si="0"/>
        <v>4.9999999999999996E-2</v>
      </c>
      <c r="S8" s="67"/>
    </row>
    <row r="9" spans="1:19" s="81" customFormat="1" ht="16.2" customHeight="1">
      <c r="A9" s="104" t="s">
        <v>54</v>
      </c>
      <c r="B9" s="13"/>
      <c r="C9" s="107" t="s">
        <v>53</v>
      </c>
      <c r="D9" s="14"/>
      <c r="E9" s="22" t="s">
        <v>43</v>
      </c>
      <c r="F9" s="116" t="s">
        <v>42</v>
      </c>
      <c r="G9" s="117"/>
      <c r="H9" s="117"/>
      <c r="I9" s="3">
        <f>IF(J9="",0,J9*I11/J11)</f>
        <v>0</v>
      </c>
      <c r="J9" s="4"/>
      <c r="K9" s="69"/>
      <c r="L9" s="70"/>
      <c r="M9" s="17"/>
      <c r="N9" s="65">
        <v>5</v>
      </c>
      <c r="O9" s="66">
        <v>0.18</v>
      </c>
      <c r="P9" s="58"/>
      <c r="Q9" s="63">
        <v>5</v>
      </c>
      <c r="R9" s="64">
        <f t="shared" si="0"/>
        <v>6.25E-2</v>
      </c>
      <c r="S9" s="67"/>
    </row>
    <row r="10" spans="1:19" s="81" customFormat="1">
      <c r="A10" s="105"/>
      <c r="B10" s="13"/>
      <c r="C10" s="108"/>
      <c r="D10" s="14"/>
      <c r="E10" s="22"/>
      <c r="F10" s="118" t="s">
        <v>41</v>
      </c>
      <c r="G10" s="119"/>
      <c r="H10" s="119"/>
      <c r="I10" s="2">
        <f>IF(J10="",0,J10*I11/J11)</f>
        <v>0</v>
      </c>
      <c r="J10" s="5"/>
      <c r="K10" s="69"/>
      <c r="L10" s="71"/>
      <c r="M10" s="17"/>
      <c r="N10" s="65">
        <v>6</v>
      </c>
      <c r="O10" s="66">
        <v>0.19</v>
      </c>
      <c r="P10" s="58"/>
      <c r="Q10" s="63">
        <v>6</v>
      </c>
      <c r="R10" s="64">
        <f t="shared" si="0"/>
        <v>7.4999999999999997E-2</v>
      </c>
      <c r="S10" s="67"/>
    </row>
    <row r="11" spans="1:19" s="81" customFormat="1" ht="15" thickBot="1">
      <c r="A11" s="105"/>
      <c r="B11" s="13"/>
      <c r="C11" s="108"/>
      <c r="D11" s="14"/>
      <c r="E11" s="22"/>
      <c r="F11" s="120" t="s">
        <v>40</v>
      </c>
      <c r="G11" s="121"/>
      <c r="H11" s="121"/>
      <c r="I11" s="1">
        <v>1</v>
      </c>
      <c r="J11" s="28">
        <f>J9+J10</f>
        <v>0</v>
      </c>
      <c r="K11" s="69"/>
      <c r="L11" s="71"/>
      <c r="M11" s="17"/>
      <c r="N11" s="65">
        <v>7</v>
      </c>
      <c r="O11" s="66">
        <v>0.18</v>
      </c>
      <c r="P11" s="58"/>
      <c r="Q11" s="63">
        <v>7</v>
      </c>
      <c r="R11" s="64">
        <f t="shared" si="0"/>
        <v>8.7500000000000008E-2</v>
      </c>
      <c r="S11" s="67"/>
    </row>
    <row r="12" spans="1:19" s="81" customFormat="1" ht="10.199999999999999" customHeight="1" thickBot="1">
      <c r="A12" s="105"/>
      <c r="B12" s="13"/>
      <c r="C12" s="108"/>
      <c r="D12" s="14"/>
      <c r="E12" s="22"/>
      <c r="F12" s="29"/>
      <c r="G12" s="29"/>
      <c r="H12" s="29"/>
      <c r="I12" s="21"/>
      <c r="J12" s="17"/>
      <c r="K12" s="18"/>
      <c r="L12" s="17"/>
      <c r="M12" s="17"/>
      <c r="N12" s="65">
        <v>8</v>
      </c>
      <c r="O12" s="66">
        <v>0.15</v>
      </c>
      <c r="P12" s="58"/>
      <c r="Q12" s="63">
        <v>8</v>
      </c>
      <c r="R12" s="64">
        <f t="shared" si="0"/>
        <v>9.9999999999999992E-2</v>
      </c>
      <c r="S12" s="67"/>
    </row>
    <row r="13" spans="1:19" s="81" customFormat="1">
      <c r="A13" s="105"/>
      <c r="B13" s="13"/>
      <c r="C13" s="108"/>
      <c r="D13" s="14"/>
      <c r="E13" s="22"/>
      <c r="F13" s="122" t="s">
        <v>39</v>
      </c>
      <c r="G13" s="123"/>
      <c r="H13" s="123"/>
      <c r="I13" s="124"/>
      <c r="J13" s="6"/>
      <c r="K13" s="72"/>
      <c r="L13" s="17"/>
      <c r="M13" s="73"/>
      <c r="N13" s="65">
        <v>9</v>
      </c>
      <c r="O13" s="66">
        <v>0.12</v>
      </c>
      <c r="P13" s="58"/>
      <c r="Q13" s="63">
        <v>9</v>
      </c>
      <c r="R13" s="64">
        <f t="shared" si="0"/>
        <v>0.11249999999999999</v>
      </c>
      <c r="S13" s="67"/>
    </row>
    <row r="14" spans="1:19" s="81" customFormat="1" ht="15" thickBot="1">
      <c r="A14" s="105"/>
      <c r="B14" s="13"/>
      <c r="C14" s="108"/>
      <c r="D14" s="14"/>
      <c r="E14" s="22"/>
      <c r="F14" s="125" t="s">
        <v>61</v>
      </c>
      <c r="G14" s="126"/>
      <c r="H14" s="126"/>
      <c r="I14" s="126"/>
      <c r="J14" s="7"/>
      <c r="K14" s="31"/>
      <c r="L14" s="17"/>
      <c r="M14" s="17"/>
      <c r="N14" s="65">
        <v>10</v>
      </c>
      <c r="O14" s="66">
        <v>0.1</v>
      </c>
      <c r="P14" s="58"/>
      <c r="Q14" s="63">
        <v>10</v>
      </c>
      <c r="R14" s="64">
        <f t="shared" si="0"/>
        <v>0.125</v>
      </c>
      <c r="S14" s="67"/>
    </row>
    <row r="15" spans="1:19" s="81" customFormat="1" ht="10.8" customHeight="1" thickBot="1">
      <c r="A15" s="105"/>
      <c r="B15" s="13"/>
      <c r="C15" s="108"/>
      <c r="D15" s="14"/>
      <c r="E15" s="22"/>
      <c r="F15" s="30"/>
      <c r="G15" s="21"/>
      <c r="H15" s="21"/>
      <c r="I15" s="21"/>
      <c r="J15" s="31"/>
      <c r="K15" s="31"/>
      <c r="L15" s="17"/>
      <c r="M15" s="17"/>
      <c r="N15" s="65">
        <v>11</v>
      </c>
      <c r="O15" s="66">
        <v>0.09</v>
      </c>
      <c r="P15" s="58"/>
      <c r="Q15" s="63">
        <v>11</v>
      </c>
      <c r="R15" s="64">
        <f t="shared" si="0"/>
        <v>0.13749999999999998</v>
      </c>
      <c r="S15" s="67"/>
    </row>
    <row r="16" spans="1:19" s="81" customFormat="1">
      <c r="A16" s="105"/>
      <c r="B16" s="13"/>
      <c r="C16" s="108"/>
      <c r="D16" s="14"/>
      <c r="E16" s="22" t="s">
        <v>38</v>
      </c>
      <c r="F16" s="127" t="s">
        <v>37</v>
      </c>
      <c r="G16" s="128"/>
      <c r="H16" s="128"/>
      <c r="I16" s="128"/>
      <c r="J16" s="8"/>
      <c r="K16" s="69"/>
      <c r="L16" s="17"/>
      <c r="M16" s="17"/>
      <c r="N16" s="65">
        <v>12</v>
      </c>
      <c r="O16" s="66">
        <v>0.09</v>
      </c>
      <c r="P16" s="58"/>
      <c r="Q16" s="74"/>
      <c r="R16" s="75"/>
      <c r="S16" s="17"/>
    </row>
    <row r="17" spans="1:19" s="81" customFormat="1">
      <c r="A17" s="105"/>
      <c r="B17" s="13"/>
      <c r="C17" s="108"/>
      <c r="D17" s="14"/>
      <c r="E17" s="22"/>
      <c r="F17" s="129" t="s">
        <v>36</v>
      </c>
      <c r="G17" s="130"/>
      <c r="H17" s="130"/>
      <c r="I17" s="131"/>
      <c r="J17" s="89">
        <f>J16*I9</f>
        <v>0</v>
      </c>
      <c r="K17" s="69"/>
      <c r="L17" s="17"/>
      <c r="M17" s="17"/>
      <c r="N17" s="65">
        <v>13</v>
      </c>
      <c r="O17" s="66">
        <v>0.09</v>
      </c>
      <c r="P17" s="58"/>
      <c r="Q17" s="76"/>
      <c r="R17" s="76"/>
      <c r="S17" s="17"/>
    </row>
    <row r="18" spans="1:19" s="81" customFormat="1" ht="10.199999999999999" customHeight="1" thickBot="1">
      <c r="A18" s="105"/>
      <c r="B18" s="13"/>
      <c r="C18" s="108"/>
      <c r="D18" s="14"/>
      <c r="E18" s="22"/>
      <c r="F18" s="132"/>
      <c r="G18" s="132"/>
      <c r="H18" s="132"/>
      <c r="I18" s="132"/>
      <c r="J18" s="132"/>
      <c r="K18" s="69"/>
      <c r="L18" s="17"/>
      <c r="M18" s="17"/>
      <c r="N18" s="65">
        <v>14</v>
      </c>
      <c r="O18" s="66">
        <v>0.09</v>
      </c>
      <c r="P18" s="58"/>
      <c r="Q18" s="92"/>
      <c r="R18" s="92"/>
      <c r="S18" s="17"/>
    </row>
    <row r="19" spans="1:19" s="81" customFormat="1" ht="12" customHeight="1" thickBot="1">
      <c r="A19" s="105"/>
      <c r="B19" s="13"/>
      <c r="C19" s="108"/>
      <c r="D19" s="14"/>
      <c r="E19" s="19"/>
      <c r="F19" s="133" t="s">
        <v>35</v>
      </c>
      <c r="G19" s="134"/>
      <c r="H19" s="134"/>
      <c r="I19" s="134"/>
      <c r="J19" s="135"/>
      <c r="K19" s="18"/>
      <c r="L19" s="17"/>
      <c r="M19" s="17"/>
      <c r="N19" s="65">
        <v>15</v>
      </c>
      <c r="O19" s="66">
        <v>0.1</v>
      </c>
      <c r="P19" s="58"/>
      <c r="Q19" s="92"/>
      <c r="R19" s="93"/>
      <c r="S19" s="17"/>
    </row>
    <row r="20" spans="1:19" s="81" customFormat="1">
      <c r="A20" s="105"/>
      <c r="B20" s="13"/>
      <c r="C20" s="108"/>
      <c r="D20" s="14"/>
      <c r="E20" s="23"/>
      <c r="F20" s="136" t="s">
        <v>27</v>
      </c>
      <c r="G20" s="137"/>
      <c r="H20" s="137"/>
      <c r="I20" s="137"/>
      <c r="J20" s="9"/>
      <c r="K20" s="77"/>
      <c r="L20" s="154" t="s">
        <v>34</v>
      </c>
      <c r="M20" s="17"/>
      <c r="N20" s="65">
        <v>16</v>
      </c>
      <c r="O20" s="66">
        <v>0.13</v>
      </c>
      <c r="P20" s="58"/>
      <c r="Q20" s="58"/>
      <c r="R20" s="58"/>
      <c r="S20" s="67"/>
    </row>
    <row r="21" spans="1:19" s="81" customFormat="1">
      <c r="A21" s="105"/>
      <c r="B21" s="13"/>
      <c r="C21" s="108"/>
      <c r="D21" s="14"/>
      <c r="E21" s="23"/>
      <c r="F21" s="157" t="s">
        <v>26</v>
      </c>
      <c r="G21" s="158"/>
      <c r="H21" s="158"/>
      <c r="I21" s="158"/>
      <c r="J21" s="10"/>
      <c r="K21" s="31"/>
      <c r="L21" s="155"/>
      <c r="M21" s="17"/>
      <c r="N21" s="65">
        <v>17</v>
      </c>
      <c r="O21" s="66">
        <v>0.17</v>
      </c>
      <c r="P21" s="58"/>
      <c r="Q21" s="58"/>
      <c r="R21" s="58"/>
      <c r="S21" s="67"/>
    </row>
    <row r="22" spans="1:19" s="81" customFormat="1">
      <c r="A22" s="105"/>
      <c r="B22" s="13"/>
      <c r="C22" s="108"/>
      <c r="D22" s="14"/>
      <c r="E22" s="23"/>
      <c r="F22" s="159" t="s">
        <v>25</v>
      </c>
      <c r="G22" s="160"/>
      <c r="H22" s="160"/>
      <c r="I22" s="160"/>
      <c r="J22" s="11"/>
      <c r="K22" s="69"/>
      <c r="L22" s="155"/>
      <c r="M22" s="17"/>
      <c r="N22" s="65">
        <v>18</v>
      </c>
      <c r="O22" s="66">
        <v>0.23</v>
      </c>
      <c r="P22" s="58"/>
      <c r="Q22" s="58"/>
      <c r="R22" s="58"/>
      <c r="S22" s="67"/>
    </row>
    <row r="23" spans="1:19" s="81" customFormat="1">
      <c r="A23" s="105"/>
      <c r="B23" s="13"/>
      <c r="C23" s="108"/>
      <c r="D23" s="14"/>
      <c r="E23" s="23"/>
      <c r="F23" s="161" t="s">
        <v>55</v>
      </c>
      <c r="G23" s="162"/>
      <c r="H23" s="162"/>
      <c r="I23" s="163"/>
      <c r="J23" s="12"/>
      <c r="K23" s="69"/>
      <c r="L23" s="155"/>
      <c r="M23" s="17"/>
      <c r="N23" s="65">
        <v>19</v>
      </c>
      <c r="O23" s="66">
        <v>0.28999999999999998</v>
      </c>
      <c r="P23" s="58"/>
      <c r="Q23" s="58"/>
      <c r="R23" s="58"/>
      <c r="S23" s="67"/>
    </row>
    <row r="24" spans="1:19" s="81" customFormat="1">
      <c r="A24" s="105"/>
      <c r="B24" s="13"/>
      <c r="C24" s="108"/>
      <c r="D24" s="14"/>
      <c r="E24" s="23" t="s">
        <v>33</v>
      </c>
      <c r="F24" s="164" t="s">
        <v>23</v>
      </c>
      <c r="G24" s="165"/>
      <c r="H24" s="165"/>
      <c r="I24" s="166"/>
      <c r="J24" s="32">
        <f>IF(J23=100%,J22*J23,J22*I9)</f>
        <v>0</v>
      </c>
      <c r="K24" s="69"/>
      <c r="L24" s="155"/>
      <c r="M24" s="17"/>
      <c r="N24" s="65" t="s">
        <v>32</v>
      </c>
      <c r="O24" s="66">
        <v>0.45</v>
      </c>
      <c r="P24" s="58"/>
      <c r="Q24" s="58"/>
      <c r="R24" s="58"/>
      <c r="S24" s="67"/>
    </row>
    <row r="25" spans="1:19" s="81" customFormat="1">
      <c r="A25" s="105"/>
      <c r="B25" s="13"/>
      <c r="C25" s="108"/>
      <c r="D25" s="14"/>
      <c r="E25" s="23"/>
      <c r="F25" s="167" t="s">
        <v>22</v>
      </c>
      <c r="G25" s="168"/>
      <c r="H25" s="168"/>
      <c r="I25" s="168"/>
      <c r="J25" s="33">
        <f>IF(F72&gt;=12,"0",F72)</f>
        <v>0</v>
      </c>
      <c r="K25" s="78"/>
      <c r="L25" s="155"/>
      <c r="M25" s="17"/>
      <c r="N25" s="58"/>
      <c r="O25" s="58"/>
      <c r="P25" s="58"/>
      <c r="Q25" s="58"/>
      <c r="R25" s="58"/>
      <c r="S25" s="67"/>
    </row>
    <row r="26" spans="1:19" s="81" customFormat="1">
      <c r="A26" s="105"/>
      <c r="B26" s="13"/>
      <c r="C26" s="108"/>
      <c r="D26" s="14"/>
      <c r="E26" s="23"/>
      <c r="F26" s="169" t="s">
        <v>21</v>
      </c>
      <c r="G26" s="170"/>
      <c r="H26" s="170"/>
      <c r="I26" s="170"/>
      <c r="J26" s="34">
        <f>IF(J20="",0,F76)</f>
        <v>0</v>
      </c>
      <c r="K26" s="79"/>
      <c r="L26" s="155"/>
      <c r="M26" s="17"/>
      <c r="N26" s="58"/>
      <c r="O26" s="58"/>
      <c r="P26" s="58"/>
      <c r="Q26" s="58"/>
      <c r="R26" s="58"/>
      <c r="S26" s="67"/>
    </row>
    <row r="27" spans="1:19" s="81" customFormat="1">
      <c r="A27" s="105"/>
      <c r="B27" s="13"/>
      <c r="C27" s="108"/>
      <c r="D27" s="14"/>
      <c r="E27" s="23"/>
      <c r="F27" s="169" t="s">
        <v>20</v>
      </c>
      <c r="G27" s="170"/>
      <c r="H27" s="170"/>
      <c r="I27" s="170"/>
      <c r="J27" s="35">
        <f>IF(AND(J25=0),R4,IF(AND(J25="0"),R4,IF(AND(J25=1),R5,IF(AND(J25=2),R6,IF(AND(J25=3),R7,IF(AND(J25=4),R8,IF(AND(J25=5),R9,IF(AND(J25=6),R10,IF(AND(J25=7),R11,IF(AND(J25=8),R12,IF(AND(J25=9),R13,IF(AND(J25=10),R14,IF(AND(J25=11),R15)))))))))))))</f>
        <v>0</v>
      </c>
      <c r="K27" s="69"/>
      <c r="L27" s="155"/>
      <c r="M27" s="17"/>
      <c r="N27" s="58"/>
      <c r="O27" s="58"/>
      <c r="P27" s="58"/>
      <c r="Q27" s="58"/>
      <c r="R27" s="58"/>
      <c r="S27" s="67"/>
    </row>
    <row r="28" spans="1:19" s="81" customFormat="1">
      <c r="A28" s="105"/>
      <c r="B28" s="13"/>
      <c r="C28" s="108"/>
      <c r="D28" s="14"/>
      <c r="E28" s="23"/>
      <c r="F28" s="169" t="s">
        <v>19</v>
      </c>
      <c r="G28" s="170"/>
      <c r="H28" s="170"/>
      <c r="I28" s="170"/>
      <c r="J28" s="35">
        <f>IF(AND(J26=0),R4,IF(AND(J26=1),O5,IF(AND(J26=2),O6,IF(AND(J26=3),O7,IF(AND(J26=4),O8,IF(AND(J26=5),O9,IF(AND(J26=6),O10,IF(AND(J26=7),O11,IF(AND(J26=8),O12,IF(AND(J26=9),O13,IF(AND(J26=10),O14,IF(AND(J26=11),O15,IF(AND(J26=12),O16,IF(AND(J26=13),O17,IF(AND(J26=14),O18,IF(AND(J26=15),O19,IF(AND(J26=16),O20,IF(AND(J26=17),O21,IF(AND(J26=18),O22,IF(AND(J26=19),O23,IF(AND(J26&gt;=20),O24)))))))))))))))))))))</f>
        <v>0</v>
      </c>
      <c r="K28" s="69"/>
      <c r="L28" s="155"/>
      <c r="M28" s="17"/>
      <c r="N28" s="58"/>
      <c r="O28" s="58"/>
      <c r="P28" s="58"/>
      <c r="Q28" s="58"/>
      <c r="R28" s="58"/>
      <c r="S28" s="67"/>
    </row>
    <row r="29" spans="1:19" s="81" customFormat="1" ht="15" thickBot="1">
      <c r="A29" s="105"/>
      <c r="B29" s="13"/>
      <c r="C29" s="108"/>
      <c r="D29" s="14"/>
      <c r="E29" s="23" t="s">
        <v>31</v>
      </c>
      <c r="F29" s="171" t="s">
        <v>17</v>
      </c>
      <c r="G29" s="172"/>
      <c r="H29" s="172"/>
      <c r="I29" s="173"/>
      <c r="J29" s="36">
        <f>(J9*J21)*(J27+J28)</f>
        <v>0</v>
      </c>
      <c r="K29" s="49"/>
      <c r="L29" s="155"/>
      <c r="M29" s="17"/>
      <c r="N29" s="17"/>
      <c r="O29" s="17"/>
      <c r="P29" s="17"/>
      <c r="Q29" s="17"/>
      <c r="R29" s="17"/>
      <c r="S29" s="67"/>
    </row>
    <row r="30" spans="1:19" s="81" customFormat="1" ht="10.95" customHeight="1" thickBot="1">
      <c r="A30" s="105"/>
      <c r="B30" s="13"/>
      <c r="C30" s="108"/>
      <c r="D30" s="14"/>
      <c r="E30" s="22"/>
      <c r="F30" s="30"/>
      <c r="G30" s="21"/>
      <c r="H30" s="21"/>
      <c r="I30" s="21"/>
      <c r="J30" s="31"/>
      <c r="K30" s="31"/>
      <c r="L30" s="155"/>
      <c r="M30" s="17"/>
      <c r="N30" s="17"/>
      <c r="O30" s="17"/>
      <c r="P30" s="17"/>
      <c r="Q30" s="17"/>
      <c r="R30" s="17"/>
      <c r="S30" s="67"/>
    </row>
    <row r="31" spans="1:19" s="81" customFormat="1" ht="11.55" customHeight="1" thickBot="1">
      <c r="A31" s="105"/>
      <c r="B31" s="13"/>
      <c r="C31" s="108"/>
      <c r="D31" s="14"/>
      <c r="E31" s="19"/>
      <c r="F31" s="174" t="s">
        <v>28</v>
      </c>
      <c r="G31" s="175"/>
      <c r="H31" s="175"/>
      <c r="I31" s="175"/>
      <c r="J31" s="176"/>
      <c r="K31" s="80"/>
      <c r="L31" s="155"/>
      <c r="M31" s="17"/>
      <c r="N31" s="58"/>
      <c r="O31" s="58"/>
      <c r="P31" s="58"/>
      <c r="Q31" s="58"/>
      <c r="R31" s="58"/>
      <c r="S31" s="67"/>
    </row>
    <row r="32" spans="1:19" s="81" customFormat="1">
      <c r="A32" s="105"/>
      <c r="B32" s="13"/>
      <c r="C32" s="108"/>
      <c r="D32" s="14"/>
      <c r="E32" s="24"/>
      <c r="F32" s="136" t="s">
        <v>27</v>
      </c>
      <c r="G32" s="137"/>
      <c r="H32" s="137"/>
      <c r="I32" s="137"/>
      <c r="J32" s="9"/>
      <c r="K32" s="77"/>
      <c r="L32" s="155"/>
      <c r="M32" s="17"/>
      <c r="N32" s="58"/>
      <c r="O32" s="58"/>
      <c r="P32" s="58"/>
      <c r="Q32" s="58"/>
      <c r="R32" s="58"/>
      <c r="S32" s="67"/>
    </row>
    <row r="33" spans="1:19" s="81" customFormat="1">
      <c r="A33" s="105"/>
      <c r="B33" s="13"/>
      <c r="C33" s="108"/>
      <c r="D33" s="14"/>
      <c r="E33" s="24"/>
      <c r="F33" s="157" t="s">
        <v>26</v>
      </c>
      <c r="G33" s="158"/>
      <c r="H33" s="158"/>
      <c r="I33" s="158"/>
      <c r="J33" s="10"/>
      <c r="K33" s="31"/>
      <c r="L33" s="155"/>
      <c r="M33" s="17"/>
      <c r="N33" s="58"/>
      <c r="O33" s="58"/>
      <c r="P33" s="58"/>
      <c r="Q33" s="58"/>
      <c r="R33" s="58"/>
      <c r="S33" s="67"/>
    </row>
    <row r="34" spans="1:19" s="81" customFormat="1">
      <c r="A34" s="105"/>
      <c r="B34" s="13"/>
      <c r="C34" s="108"/>
      <c r="D34" s="14"/>
      <c r="E34" s="24"/>
      <c r="F34" s="177" t="s">
        <v>56</v>
      </c>
      <c r="G34" s="178"/>
      <c r="H34" s="178"/>
      <c r="I34" s="178"/>
      <c r="J34" s="11"/>
      <c r="K34" s="69"/>
      <c r="L34" s="155"/>
      <c r="M34" s="17"/>
      <c r="N34" s="58"/>
      <c r="O34" s="58"/>
      <c r="P34" s="58"/>
      <c r="Q34" s="58"/>
      <c r="R34" s="58"/>
      <c r="S34" s="67"/>
    </row>
    <row r="35" spans="1:19" s="81" customFormat="1">
      <c r="A35" s="105"/>
      <c r="B35" s="13"/>
      <c r="C35" s="108"/>
      <c r="D35" s="14"/>
      <c r="E35" s="24"/>
      <c r="F35" s="161" t="s">
        <v>57</v>
      </c>
      <c r="G35" s="162"/>
      <c r="H35" s="162"/>
      <c r="I35" s="163"/>
      <c r="J35" s="12"/>
      <c r="K35" s="69"/>
      <c r="L35" s="155"/>
      <c r="M35" s="17"/>
      <c r="N35" s="58"/>
      <c r="O35" s="58"/>
      <c r="P35" s="58"/>
      <c r="Q35" s="58"/>
      <c r="R35" s="58"/>
      <c r="S35" s="67"/>
    </row>
    <row r="36" spans="1:19" s="81" customFormat="1">
      <c r="A36" s="105"/>
      <c r="B36" s="13"/>
      <c r="C36" s="108"/>
      <c r="D36" s="14"/>
      <c r="E36" s="24" t="s">
        <v>30</v>
      </c>
      <c r="F36" s="164" t="s">
        <v>23</v>
      </c>
      <c r="G36" s="165"/>
      <c r="H36" s="165"/>
      <c r="I36" s="166"/>
      <c r="J36" s="32">
        <f>IF(J35=100%,J34*J35,J34*I9)</f>
        <v>0</v>
      </c>
      <c r="K36" s="69"/>
      <c r="L36" s="155"/>
      <c r="M36" s="17"/>
      <c r="N36" s="58"/>
      <c r="O36" s="58"/>
      <c r="P36" s="58"/>
      <c r="Q36" s="58"/>
      <c r="R36" s="58"/>
      <c r="S36" s="67"/>
    </row>
    <row r="37" spans="1:19" s="81" customFormat="1">
      <c r="A37" s="105"/>
      <c r="B37" s="13"/>
      <c r="C37" s="108"/>
      <c r="D37" s="14"/>
      <c r="E37" s="24"/>
      <c r="F37" s="138" t="s">
        <v>22</v>
      </c>
      <c r="G37" s="139"/>
      <c r="H37" s="139"/>
      <c r="I37" s="140"/>
      <c r="J37" s="33">
        <f>IF(F73&gt;=12,"0",F73)</f>
        <v>0</v>
      </c>
      <c r="K37" s="78"/>
      <c r="L37" s="155"/>
      <c r="N37" s="58"/>
      <c r="O37" s="58"/>
      <c r="P37" s="58"/>
      <c r="Q37" s="58"/>
      <c r="R37" s="58"/>
      <c r="S37" s="67"/>
    </row>
    <row r="38" spans="1:19" s="81" customFormat="1">
      <c r="A38" s="105"/>
      <c r="B38" s="13"/>
      <c r="C38" s="108"/>
      <c r="D38" s="14"/>
      <c r="E38" s="24"/>
      <c r="F38" s="141" t="s">
        <v>21</v>
      </c>
      <c r="G38" s="130"/>
      <c r="H38" s="130"/>
      <c r="I38" s="131"/>
      <c r="J38" s="34">
        <f>IF(J32="",0,F77)</f>
        <v>0</v>
      </c>
      <c r="K38" s="79"/>
      <c r="L38" s="155"/>
      <c r="N38" s="58"/>
      <c r="O38" s="58"/>
      <c r="P38" s="58"/>
      <c r="Q38" s="58"/>
      <c r="R38" s="58"/>
      <c r="S38" s="67"/>
    </row>
    <row r="39" spans="1:19" s="81" customFormat="1">
      <c r="A39" s="105"/>
      <c r="B39" s="13"/>
      <c r="C39" s="108"/>
      <c r="D39" s="14"/>
      <c r="E39" s="24"/>
      <c r="F39" s="141" t="s">
        <v>20</v>
      </c>
      <c r="G39" s="130"/>
      <c r="H39" s="130"/>
      <c r="I39" s="131"/>
      <c r="J39" s="35">
        <f>IF(AND(J37=0),R4,IF(AND(J37="0"),R4,IF(AND(J37=1),R5,IF(AND(J37=2),R6,IF(AND(J37=3),R7,IF(AND(J37=4),R8,IF(AND(J37=5),R9,IF(AND(J37=6),R10,IF(AND(J37=7),R11,IF(AND(J37=8),R12,IF(AND(J37=9),R13,IF(AND(J37=10),R14,IF(AND(J37=11),R15)))))))))))))</f>
        <v>0</v>
      </c>
      <c r="K39" s="69"/>
      <c r="L39" s="155"/>
      <c r="N39" s="58"/>
      <c r="O39" s="58"/>
      <c r="P39" s="58"/>
      <c r="Q39" s="58"/>
      <c r="R39" s="58"/>
      <c r="S39" s="67"/>
    </row>
    <row r="40" spans="1:19" s="81" customFormat="1">
      <c r="A40" s="105"/>
      <c r="B40" s="13"/>
      <c r="C40" s="108"/>
      <c r="D40" s="14"/>
      <c r="E40" s="24"/>
      <c r="F40" s="141" t="s">
        <v>19</v>
      </c>
      <c r="G40" s="130"/>
      <c r="H40" s="130"/>
      <c r="I40" s="131"/>
      <c r="J40" s="35">
        <f>IF(AND(J38=0),R4,IF(AND(J38=1),O5,IF(AND(J38=2),O6,IF(AND(J38=3),O7,IF(AND(J38=4),O8,IF(AND(J38=5),O9,IF(AND(J38=6),O10,IF(AND(J38=7),O11,IF(AND(J38=8),O12,IF(AND(J38=9),O13,IF(AND(J38=10),O14,IF(AND(J38=11),O15,IF(AND(J38=12),O16,IF(AND(J38=13),O17,IF(AND(J38=14),O18,IF(AND(J38=15),O19,IF(AND(J38=16),O20,IF(AND(J38=17),O21,IF(AND(J38=18),O22,IF(AND(J38=19),O23,IF(AND(J38&gt;=20),O24)))))))))))))))))))))</f>
        <v>0</v>
      </c>
      <c r="K40" s="69"/>
      <c r="L40" s="155"/>
      <c r="N40" s="58"/>
      <c r="O40" s="58"/>
      <c r="P40" s="58"/>
      <c r="Q40" s="58"/>
      <c r="R40" s="58"/>
      <c r="S40" s="67"/>
    </row>
    <row r="41" spans="1:19" s="81" customFormat="1" ht="15" thickBot="1">
      <c r="A41" s="105"/>
      <c r="B41" s="13"/>
      <c r="C41" s="108"/>
      <c r="D41" s="14"/>
      <c r="E41" s="23" t="s">
        <v>29</v>
      </c>
      <c r="F41" s="125" t="s">
        <v>17</v>
      </c>
      <c r="G41" s="126"/>
      <c r="H41" s="126"/>
      <c r="I41" s="126"/>
      <c r="J41" s="36">
        <f>(J9*J33)*(J39+J40)</f>
        <v>0</v>
      </c>
      <c r="K41" s="49"/>
      <c r="L41" s="155"/>
      <c r="N41" s="58"/>
      <c r="O41" s="58"/>
      <c r="P41" s="58"/>
      <c r="Q41" s="58"/>
      <c r="R41" s="58"/>
      <c r="S41" s="67"/>
    </row>
    <row r="42" spans="1:19" s="81" customFormat="1" ht="8.5500000000000007" customHeight="1" thickBot="1">
      <c r="A42" s="105"/>
      <c r="B42" s="13"/>
      <c r="C42" s="108"/>
      <c r="D42" s="14"/>
      <c r="E42" s="22"/>
      <c r="F42" s="30"/>
      <c r="G42" s="21"/>
      <c r="H42" s="21"/>
      <c r="I42" s="21"/>
      <c r="J42" s="37"/>
      <c r="K42" s="31"/>
      <c r="L42" s="155"/>
      <c r="M42" s="17"/>
      <c r="N42" s="58"/>
      <c r="O42" s="58"/>
      <c r="P42" s="58"/>
      <c r="Q42" s="58"/>
      <c r="R42" s="58"/>
      <c r="S42" s="67"/>
    </row>
    <row r="43" spans="1:19" s="81" customFormat="1" ht="12" customHeight="1" thickBot="1">
      <c r="A43" s="105"/>
      <c r="B43" s="13"/>
      <c r="C43" s="108"/>
      <c r="D43" s="14"/>
      <c r="E43" s="19"/>
      <c r="F43" s="174" t="s">
        <v>28</v>
      </c>
      <c r="G43" s="175"/>
      <c r="H43" s="175"/>
      <c r="I43" s="175"/>
      <c r="J43" s="176"/>
      <c r="K43" s="80"/>
      <c r="L43" s="155"/>
      <c r="M43" s="17"/>
      <c r="N43" s="58"/>
      <c r="O43" s="58"/>
      <c r="P43" s="58"/>
      <c r="Q43" s="58"/>
      <c r="R43" s="58"/>
      <c r="S43" s="67"/>
    </row>
    <row r="44" spans="1:19" s="81" customFormat="1">
      <c r="A44" s="105"/>
      <c r="B44" s="13"/>
      <c r="C44" s="108"/>
      <c r="D44" s="14"/>
      <c r="E44" s="24"/>
      <c r="F44" s="136" t="s">
        <v>27</v>
      </c>
      <c r="G44" s="137"/>
      <c r="H44" s="137"/>
      <c r="I44" s="137"/>
      <c r="J44" s="6"/>
      <c r="K44" s="72"/>
      <c r="L44" s="155"/>
      <c r="M44" s="17"/>
      <c r="N44" s="58"/>
      <c r="O44" s="58"/>
      <c r="P44" s="58"/>
      <c r="Q44" s="58"/>
      <c r="R44" s="58"/>
      <c r="S44" s="67"/>
    </row>
    <row r="45" spans="1:19" s="81" customFormat="1">
      <c r="A45" s="105"/>
      <c r="B45" s="13"/>
      <c r="C45" s="108"/>
      <c r="D45" s="14"/>
      <c r="E45" s="24"/>
      <c r="F45" s="157" t="s">
        <v>26</v>
      </c>
      <c r="G45" s="158"/>
      <c r="H45" s="158"/>
      <c r="I45" s="158"/>
      <c r="J45" s="10"/>
      <c r="K45" s="31"/>
      <c r="L45" s="155"/>
      <c r="M45" s="17"/>
      <c r="N45" s="58"/>
      <c r="O45" s="58"/>
      <c r="P45" s="58"/>
      <c r="Q45" s="58"/>
      <c r="R45" s="58"/>
      <c r="S45" s="67"/>
    </row>
    <row r="46" spans="1:19" s="81" customFormat="1">
      <c r="A46" s="105"/>
      <c r="B46" s="13"/>
      <c r="C46" s="108"/>
      <c r="D46" s="14"/>
      <c r="E46" s="24"/>
      <c r="F46" s="159" t="s">
        <v>25</v>
      </c>
      <c r="G46" s="160"/>
      <c r="H46" s="160"/>
      <c r="I46" s="160"/>
      <c r="J46" s="11"/>
      <c r="K46" s="69"/>
      <c r="L46" s="155"/>
      <c r="M46" s="17"/>
      <c r="N46" s="58"/>
      <c r="O46" s="58"/>
      <c r="P46" s="58"/>
      <c r="Q46" s="58"/>
      <c r="R46" s="58"/>
      <c r="S46" s="67"/>
    </row>
    <row r="47" spans="1:19" s="81" customFormat="1">
      <c r="A47" s="105"/>
      <c r="B47" s="13"/>
      <c r="C47" s="108"/>
      <c r="D47" s="14"/>
      <c r="E47" s="24"/>
      <c r="F47" s="161" t="s">
        <v>58</v>
      </c>
      <c r="G47" s="162"/>
      <c r="H47" s="162"/>
      <c r="I47" s="163"/>
      <c r="J47" s="12"/>
      <c r="K47" s="69"/>
      <c r="L47" s="155"/>
      <c r="M47" s="17"/>
      <c r="N47" s="58"/>
      <c r="O47" s="58"/>
      <c r="P47" s="58"/>
      <c r="Q47" s="58"/>
      <c r="R47" s="58"/>
      <c r="S47" s="67"/>
    </row>
    <row r="48" spans="1:19" s="81" customFormat="1">
      <c r="A48" s="105"/>
      <c r="B48" s="13"/>
      <c r="C48" s="108"/>
      <c r="D48" s="14"/>
      <c r="E48" s="24" t="s">
        <v>24</v>
      </c>
      <c r="F48" s="164" t="s">
        <v>23</v>
      </c>
      <c r="G48" s="165"/>
      <c r="H48" s="165"/>
      <c r="I48" s="166"/>
      <c r="J48" s="32">
        <f>IF(J47=100%,J46*J47,J46*I9)</f>
        <v>0</v>
      </c>
      <c r="K48" s="69"/>
      <c r="L48" s="155"/>
      <c r="M48" s="17"/>
      <c r="N48" s="58"/>
      <c r="O48" s="58"/>
      <c r="P48" s="58"/>
      <c r="Q48" s="58"/>
      <c r="R48" s="58"/>
      <c r="S48" s="67"/>
    </row>
    <row r="49" spans="1:19" s="81" customFormat="1">
      <c r="A49" s="105"/>
      <c r="B49" s="13"/>
      <c r="C49" s="108"/>
      <c r="D49" s="14"/>
      <c r="E49" s="24"/>
      <c r="F49" s="138" t="s">
        <v>22</v>
      </c>
      <c r="G49" s="139"/>
      <c r="H49" s="139"/>
      <c r="I49" s="140"/>
      <c r="J49" s="33">
        <f>IF(F74&gt;=12,"0",F74)</f>
        <v>0</v>
      </c>
      <c r="K49" s="78"/>
      <c r="L49" s="155"/>
      <c r="M49" s="17"/>
      <c r="N49" s="58"/>
      <c r="O49" s="58"/>
      <c r="P49" s="58"/>
      <c r="Q49" s="58"/>
      <c r="R49" s="58"/>
      <c r="S49" s="67"/>
    </row>
    <row r="50" spans="1:19" s="81" customFormat="1">
      <c r="A50" s="105"/>
      <c r="B50" s="13"/>
      <c r="C50" s="108"/>
      <c r="D50" s="14"/>
      <c r="E50" s="24"/>
      <c r="F50" s="141" t="s">
        <v>21</v>
      </c>
      <c r="G50" s="130"/>
      <c r="H50" s="130"/>
      <c r="I50" s="131"/>
      <c r="J50" s="34">
        <f>IF(J44="",0,F78)</f>
        <v>0</v>
      </c>
      <c r="K50" s="79"/>
      <c r="L50" s="155"/>
      <c r="M50" s="17"/>
      <c r="N50" s="58"/>
      <c r="O50" s="58"/>
      <c r="P50" s="58"/>
      <c r="Q50" s="58"/>
      <c r="R50" s="58"/>
      <c r="S50" s="67"/>
    </row>
    <row r="51" spans="1:19" s="81" customFormat="1">
      <c r="A51" s="105"/>
      <c r="B51" s="13"/>
      <c r="C51" s="108"/>
      <c r="D51" s="14"/>
      <c r="E51" s="24"/>
      <c r="F51" s="141" t="s">
        <v>20</v>
      </c>
      <c r="G51" s="130"/>
      <c r="H51" s="130"/>
      <c r="I51" s="131"/>
      <c r="J51" s="35">
        <f>IF(AND(J49=0),R4,IF(AND(J49="0"),R4,IF(AND(J49=1),R5,IF(AND(J49=2),R6,IF(AND(J49=3),R7,IF(AND(J49=4),R8,IF(AND(J49=5),R9,IF(AND(J49=6),R10,IF(AND(J49=7),R11,IF(AND(J49=8),R12,IF(AND(J49=9),R13,IF(AND(J49=10),R14,IF(AND(J49=11),R15)))))))))))))</f>
        <v>0</v>
      </c>
      <c r="K51" s="69"/>
      <c r="L51" s="155"/>
      <c r="M51" s="17"/>
      <c r="N51" s="58"/>
      <c r="O51" s="58"/>
      <c r="P51" s="58"/>
      <c r="Q51" s="58"/>
      <c r="R51" s="58"/>
      <c r="S51" s="67"/>
    </row>
    <row r="52" spans="1:19" s="81" customFormat="1">
      <c r="A52" s="105"/>
      <c r="B52" s="13"/>
      <c r="C52" s="108"/>
      <c r="D52" s="14"/>
      <c r="E52" s="24"/>
      <c r="F52" s="141" t="s">
        <v>19</v>
      </c>
      <c r="G52" s="130"/>
      <c r="H52" s="130"/>
      <c r="I52" s="131"/>
      <c r="J52" s="35">
        <f>IF(AND(J50=0),R4,IF(AND(J50=1),O5,IF(AND(J50=2),O6,IF(AND(J50=3),O7,IF(AND(J50=4),O8,IF(AND(J50=5),O9,IF(AND(J50=6),O10,IF(AND(J50=7),O11,IF(AND(J50=8),O12,IF(AND(J50=9),O13,IF(AND(J50=10),O14,IF(AND(J50=11),O15,IF(AND(J50=12),O16,IF(AND(J50=13),O17,IF(AND(J50=14),O18,IF(AND(J50=15),O19,IF(AND(J50=16),O20,IF(AND(J50=17),O21,IF(AND(J50=18),O22,IF(AND(J50=19),O23,IF(AND(J50&gt;=20),O24)))))))))))))))))))))</f>
        <v>0</v>
      </c>
      <c r="K52" s="69"/>
      <c r="L52" s="155"/>
      <c r="M52" s="17"/>
      <c r="N52" s="58"/>
      <c r="O52" s="58"/>
      <c r="P52" s="58"/>
      <c r="Q52" s="58"/>
      <c r="R52" s="58"/>
      <c r="S52" s="67"/>
    </row>
    <row r="53" spans="1:19" s="81" customFormat="1" ht="15" thickBot="1">
      <c r="A53" s="105"/>
      <c r="B53" s="13"/>
      <c r="C53" s="108"/>
      <c r="D53" s="14"/>
      <c r="E53" s="23" t="s">
        <v>18</v>
      </c>
      <c r="F53" s="125" t="s">
        <v>17</v>
      </c>
      <c r="G53" s="126"/>
      <c r="H53" s="126"/>
      <c r="I53" s="126"/>
      <c r="J53" s="36">
        <f>(J9*J45)*(J51+J52)</f>
        <v>0</v>
      </c>
      <c r="K53" s="49"/>
      <c r="L53" s="156"/>
      <c r="M53" s="17"/>
      <c r="N53" s="58"/>
      <c r="O53" s="58"/>
      <c r="P53" s="58"/>
      <c r="Q53" s="58"/>
      <c r="R53" s="58"/>
      <c r="S53" s="67"/>
    </row>
    <row r="54" spans="1:19" s="81" customFormat="1" ht="10.199999999999999" customHeight="1">
      <c r="A54" s="105"/>
      <c r="B54" s="13"/>
      <c r="C54" s="108"/>
      <c r="D54" s="14"/>
      <c r="E54" s="25"/>
      <c r="F54" s="38"/>
      <c r="G54" s="38"/>
      <c r="H54" s="38"/>
      <c r="I54" s="39"/>
      <c r="J54" s="46"/>
      <c r="K54" s="69"/>
      <c r="L54" s="17"/>
      <c r="M54" s="17"/>
      <c r="N54" s="58"/>
      <c r="O54" s="58"/>
      <c r="P54" s="58"/>
      <c r="Q54" s="58"/>
      <c r="R54" s="58"/>
      <c r="S54" s="17"/>
    </row>
    <row r="55" spans="1:19" s="81" customFormat="1" ht="9" customHeight="1" thickBot="1">
      <c r="A55" s="105"/>
      <c r="B55" s="13"/>
      <c r="C55" s="108"/>
      <c r="D55" s="14"/>
      <c r="E55" s="22"/>
      <c r="F55" s="40"/>
      <c r="G55" s="40"/>
      <c r="H55" s="40"/>
      <c r="I55" s="17"/>
      <c r="J55" s="47"/>
      <c r="K55" s="69"/>
      <c r="L55" s="17"/>
      <c r="M55" s="17"/>
      <c r="N55" s="58"/>
      <c r="O55" s="58"/>
      <c r="P55" s="58"/>
      <c r="Q55" s="58"/>
      <c r="R55" s="58"/>
      <c r="S55" s="17"/>
    </row>
    <row r="56" spans="1:19" s="81" customFormat="1" ht="15" thickBot="1">
      <c r="A56" s="105"/>
      <c r="B56" s="13"/>
      <c r="C56" s="108"/>
      <c r="D56" s="14"/>
      <c r="E56" s="22" t="s">
        <v>16</v>
      </c>
      <c r="F56" s="182" t="s">
        <v>59</v>
      </c>
      <c r="G56" s="183"/>
      <c r="H56" s="183"/>
      <c r="I56" s="41"/>
      <c r="J56" s="48">
        <f>J29+J41+J53</f>
        <v>0</v>
      </c>
      <c r="K56" s="49"/>
      <c r="L56" s="17"/>
      <c r="M56" s="17"/>
      <c r="N56" s="58"/>
      <c r="O56" s="58"/>
      <c r="P56" s="58"/>
      <c r="Q56" s="58"/>
      <c r="R56" s="58"/>
      <c r="S56" s="17"/>
    </row>
    <row r="57" spans="1:19" s="81" customFormat="1" ht="9.4499999999999993" customHeight="1" thickBot="1">
      <c r="A57" s="105"/>
      <c r="B57" s="13"/>
      <c r="C57" s="108"/>
      <c r="D57" s="14"/>
      <c r="E57" s="22"/>
      <c r="F57" s="42"/>
      <c r="G57" s="42"/>
      <c r="H57" s="42"/>
      <c r="I57" s="43"/>
      <c r="J57" s="49"/>
      <c r="K57" s="49"/>
      <c r="L57" s="17"/>
      <c r="M57" s="17"/>
      <c r="N57" s="58"/>
      <c r="O57" s="58"/>
      <c r="P57" s="58"/>
      <c r="Q57" s="58"/>
      <c r="R57" s="58"/>
      <c r="S57" s="17"/>
    </row>
    <row r="58" spans="1:19" s="81" customFormat="1">
      <c r="A58" s="105"/>
      <c r="B58" s="13"/>
      <c r="C58" s="108"/>
      <c r="D58" s="14"/>
      <c r="E58" s="22" t="s">
        <v>15</v>
      </c>
      <c r="F58" s="184" t="s">
        <v>14</v>
      </c>
      <c r="G58" s="185"/>
      <c r="H58" s="185"/>
      <c r="I58" s="186"/>
      <c r="J58" s="50"/>
      <c r="K58" s="69"/>
      <c r="L58" s="17"/>
      <c r="M58" s="17"/>
      <c r="N58" s="58"/>
      <c r="O58" s="58"/>
      <c r="P58" s="58"/>
      <c r="Q58" s="58"/>
      <c r="R58" s="58"/>
      <c r="S58" s="17"/>
    </row>
    <row r="59" spans="1:19" s="81" customFormat="1" ht="15" thickBot="1">
      <c r="A59" s="105"/>
      <c r="B59" s="13"/>
      <c r="C59" s="108"/>
      <c r="D59" s="14"/>
      <c r="E59" s="22" t="s">
        <v>13</v>
      </c>
      <c r="F59" s="193" t="s">
        <v>60</v>
      </c>
      <c r="G59" s="194"/>
      <c r="H59" s="194"/>
      <c r="I59" s="195"/>
      <c r="J59" s="51">
        <f>J17-(J24+J36+J48)</f>
        <v>0</v>
      </c>
      <c r="K59" s="69"/>
      <c r="M59" s="17"/>
      <c r="N59" s="58"/>
      <c r="O59" s="58"/>
      <c r="P59" s="58"/>
      <c r="Q59" s="58"/>
      <c r="R59" s="58"/>
      <c r="S59" s="17"/>
    </row>
    <row r="60" spans="1:19" s="82" customFormat="1" ht="8.5500000000000007" customHeight="1" thickBot="1">
      <c r="A60" s="105"/>
      <c r="B60" s="13"/>
      <c r="C60" s="108"/>
      <c r="D60" s="15"/>
      <c r="E60" s="26"/>
      <c r="F60" s="44"/>
      <c r="G60" s="45"/>
      <c r="H60" s="45"/>
      <c r="I60" s="45"/>
      <c r="J60" s="49"/>
      <c r="K60" s="69"/>
      <c r="M60" s="18"/>
      <c r="N60" s="83"/>
      <c r="O60" s="83"/>
      <c r="P60" s="83"/>
      <c r="Q60" s="83"/>
      <c r="R60" s="83"/>
      <c r="S60" s="18"/>
    </row>
    <row r="61" spans="1:19" s="82" customFormat="1">
      <c r="A61" s="105"/>
      <c r="B61" s="13"/>
      <c r="C61" s="108"/>
      <c r="D61" s="15"/>
      <c r="E61" s="26" t="s">
        <v>11</v>
      </c>
      <c r="F61" s="191" t="s">
        <v>12</v>
      </c>
      <c r="G61" s="192"/>
      <c r="H61" s="192"/>
      <c r="I61" s="192"/>
      <c r="J61" s="52">
        <f>IF(J13="",0,J62)</f>
        <v>0</v>
      </c>
      <c r="K61" s="69"/>
      <c r="M61" s="18"/>
      <c r="N61" s="83"/>
      <c r="O61" s="83"/>
      <c r="P61" s="83"/>
      <c r="Q61" s="83"/>
      <c r="R61" s="83"/>
      <c r="S61" s="18"/>
    </row>
    <row r="62" spans="1:19" s="82" customFormat="1" ht="14.55" hidden="1" customHeight="1" outlineLevel="1" thickBot="1">
      <c r="A62" s="105"/>
      <c r="B62" s="13"/>
      <c r="C62" s="108"/>
      <c r="D62" s="15"/>
      <c r="E62" s="22"/>
      <c r="F62" s="187" t="s">
        <v>12</v>
      </c>
      <c r="G62" s="188"/>
      <c r="H62" s="188"/>
      <c r="I62" s="188"/>
      <c r="J62" s="94">
        <f>IF(J13&lt;J74,J63,J64)</f>
        <v>0.23599999999999999</v>
      </c>
      <c r="K62" s="69"/>
      <c r="M62" s="18"/>
      <c r="N62" s="83"/>
      <c r="O62" s="83"/>
      <c r="P62" s="83"/>
      <c r="Q62" s="83"/>
      <c r="R62" s="83"/>
      <c r="S62" s="18"/>
    </row>
    <row r="63" spans="1:19" s="81" customFormat="1" ht="14.55" hidden="1" customHeight="1" outlineLevel="1">
      <c r="A63" s="105"/>
      <c r="B63" s="13"/>
      <c r="C63" s="108"/>
      <c r="D63" s="14"/>
      <c r="E63" s="22"/>
      <c r="F63" s="187" t="s">
        <v>63</v>
      </c>
      <c r="G63" s="188"/>
      <c r="H63" s="188"/>
      <c r="I63" s="188"/>
      <c r="J63" s="95">
        <v>0.23599999999999999</v>
      </c>
      <c r="K63" s="84"/>
      <c r="L63" s="17"/>
      <c r="M63" s="17"/>
      <c r="N63" s="58"/>
      <c r="O63" s="58"/>
      <c r="P63" s="58"/>
      <c r="Q63" s="58"/>
      <c r="R63" s="58"/>
      <c r="S63" s="17"/>
    </row>
    <row r="64" spans="1:19" s="81" customFormat="1" ht="15" hidden="1" customHeight="1" outlineLevel="1" thickBot="1">
      <c r="A64" s="105"/>
      <c r="B64" s="13"/>
      <c r="C64" s="108"/>
      <c r="D64" s="14"/>
      <c r="E64" s="22"/>
      <c r="F64" s="189" t="s">
        <v>64</v>
      </c>
      <c r="G64" s="190"/>
      <c r="H64" s="190"/>
      <c r="I64" s="190"/>
      <c r="J64" s="96">
        <v>0.3</v>
      </c>
      <c r="K64" s="84"/>
      <c r="L64" s="17"/>
      <c r="M64" s="17"/>
      <c r="N64" s="58"/>
      <c r="O64" s="58"/>
      <c r="P64" s="58"/>
      <c r="Q64" s="58"/>
      <c r="R64" s="58"/>
      <c r="S64" s="17"/>
    </row>
    <row r="65" spans="1:19" s="81" customFormat="1" ht="9.4499999999999993" customHeight="1" collapsed="1" thickBot="1">
      <c r="A65" s="105"/>
      <c r="B65" s="13"/>
      <c r="C65" s="108"/>
      <c r="D65" s="14"/>
      <c r="E65" s="19"/>
      <c r="F65" s="17"/>
      <c r="G65" s="17"/>
      <c r="H65" s="17"/>
      <c r="I65" s="17"/>
      <c r="J65" s="17"/>
      <c r="K65" s="18"/>
      <c r="L65" s="17"/>
      <c r="M65" s="17"/>
      <c r="N65" s="58"/>
      <c r="O65" s="58"/>
      <c r="P65" s="58"/>
      <c r="Q65" s="58"/>
      <c r="R65" s="58"/>
      <c r="S65" s="17"/>
    </row>
    <row r="66" spans="1:19" s="81" customFormat="1" ht="15" thickBot="1">
      <c r="A66" s="105"/>
      <c r="B66" s="13"/>
      <c r="C66" s="108"/>
      <c r="D66" s="14"/>
      <c r="F66" s="110" t="s">
        <v>10</v>
      </c>
      <c r="G66" s="111"/>
      <c r="H66" s="111"/>
      <c r="I66" s="112"/>
      <c r="J66" s="53">
        <f>J56*J62</f>
        <v>0</v>
      </c>
      <c r="K66" s="85"/>
      <c r="L66" s="17"/>
      <c r="M66" s="17"/>
      <c r="N66" s="86"/>
      <c r="O66" s="58"/>
      <c r="P66" s="58"/>
      <c r="Q66" s="58"/>
      <c r="R66" s="58"/>
      <c r="S66" s="17"/>
    </row>
    <row r="67" spans="1:19" s="81" customFormat="1" ht="10.8" customHeight="1" thickBot="1">
      <c r="A67" s="105"/>
      <c r="B67" s="13"/>
      <c r="C67" s="108"/>
      <c r="D67" s="14"/>
      <c r="E67" s="19"/>
      <c r="F67" s="17"/>
      <c r="G67" s="17"/>
      <c r="H67" s="17"/>
      <c r="I67" s="17"/>
      <c r="J67" s="54"/>
      <c r="K67" s="55"/>
      <c r="L67" s="17"/>
      <c r="M67" s="17"/>
      <c r="N67" s="58"/>
      <c r="O67" s="58"/>
      <c r="P67" s="58"/>
      <c r="Q67" s="58"/>
      <c r="R67" s="58"/>
      <c r="S67" s="17"/>
    </row>
    <row r="68" spans="1:19" s="81" customFormat="1" ht="15" thickBot="1">
      <c r="A68" s="105"/>
      <c r="B68" s="13"/>
      <c r="C68" s="108"/>
      <c r="D68" s="14"/>
      <c r="F68" s="113" t="s">
        <v>9</v>
      </c>
      <c r="G68" s="114"/>
      <c r="H68" s="114"/>
      <c r="I68" s="115"/>
      <c r="J68" s="48">
        <f>IF(J59&lt;0,0,J59*J62)</f>
        <v>0</v>
      </c>
      <c r="K68" s="85"/>
      <c r="L68" s="17"/>
      <c r="M68" s="17"/>
      <c r="N68" s="58"/>
      <c r="O68" s="58"/>
      <c r="P68" s="58"/>
      <c r="Q68" s="58"/>
      <c r="R68" s="58"/>
      <c r="S68" s="17"/>
    </row>
    <row r="69" spans="1:19" s="18" customFormat="1" ht="7.2" customHeight="1">
      <c r="A69" s="105"/>
      <c r="B69" s="13"/>
      <c r="C69" s="108"/>
      <c r="D69" s="14"/>
      <c r="E69" s="27"/>
      <c r="F69" s="27"/>
      <c r="G69" s="27"/>
      <c r="H69" s="27"/>
      <c r="I69" s="27"/>
      <c r="J69" s="55"/>
      <c r="K69" s="55"/>
      <c r="N69" s="83"/>
      <c r="O69" s="83"/>
      <c r="P69" s="83"/>
      <c r="Q69" s="83"/>
      <c r="R69" s="83"/>
    </row>
    <row r="70" spans="1:19" s="81" customFormat="1" ht="108" customHeight="1">
      <c r="A70" s="106"/>
      <c r="B70" s="13"/>
      <c r="C70" s="109"/>
      <c r="D70" s="16"/>
      <c r="E70" s="179" t="s">
        <v>62</v>
      </c>
      <c r="F70" s="180"/>
      <c r="G70" s="180"/>
      <c r="H70" s="180"/>
      <c r="I70" s="180"/>
      <c r="J70" s="181"/>
      <c r="K70" s="87"/>
      <c r="L70" s="17"/>
      <c r="M70" s="17"/>
      <c r="N70" s="17"/>
      <c r="O70" s="17"/>
      <c r="P70" s="17"/>
      <c r="Q70" s="17"/>
      <c r="R70" s="17"/>
      <c r="S70" s="17"/>
    </row>
    <row r="71" spans="1:19" s="81" customFormat="1">
      <c r="A71" s="17"/>
      <c r="B71" s="18"/>
      <c r="C71" s="17"/>
      <c r="D71" s="17"/>
      <c r="E71" s="19"/>
      <c r="F71" s="40"/>
      <c r="G71" s="29"/>
      <c r="H71" s="29"/>
      <c r="I71" s="29"/>
      <c r="J71" s="29"/>
      <c r="K71" s="88"/>
      <c r="L71" s="17"/>
      <c r="M71" s="17"/>
      <c r="N71" s="58"/>
      <c r="O71" s="58"/>
      <c r="P71" s="58"/>
      <c r="Q71" s="58"/>
      <c r="R71" s="58"/>
      <c r="S71" s="17"/>
    </row>
    <row r="72" spans="1:19" s="81" customFormat="1" hidden="1" outlineLevel="1">
      <c r="A72" s="97"/>
      <c r="B72" s="97"/>
      <c r="C72" s="97"/>
      <c r="D72" s="97"/>
      <c r="E72" s="98"/>
      <c r="F72" s="99">
        <f>DATEDIF(J20,J13,"M")</f>
        <v>0</v>
      </c>
      <c r="G72" s="100" t="s">
        <v>8</v>
      </c>
      <c r="H72" s="97"/>
      <c r="I72" s="97"/>
      <c r="J72" s="101" t="s">
        <v>3</v>
      </c>
      <c r="K72" s="18"/>
      <c r="L72" s="17"/>
      <c r="M72" s="17"/>
      <c r="N72" s="58"/>
      <c r="O72" s="58"/>
      <c r="P72" s="58"/>
      <c r="Q72" s="58"/>
      <c r="R72" s="58"/>
      <c r="S72" s="17"/>
    </row>
    <row r="73" spans="1:19" s="81" customFormat="1" hidden="1" outlineLevel="1">
      <c r="A73" s="97"/>
      <c r="B73" s="97"/>
      <c r="C73" s="97"/>
      <c r="D73" s="97"/>
      <c r="E73" s="98"/>
      <c r="F73" s="99">
        <f>DATEDIF(J32,J13,"m")</f>
        <v>0</v>
      </c>
      <c r="G73" s="100" t="s">
        <v>7</v>
      </c>
      <c r="H73" s="97"/>
      <c r="I73" s="97"/>
      <c r="J73" s="102" t="s">
        <v>6</v>
      </c>
      <c r="K73" s="18"/>
      <c r="L73" s="17"/>
      <c r="M73" s="17"/>
      <c r="N73" s="58"/>
      <c r="O73" s="58"/>
      <c r="P73" s="58"/>
      <c r="Q73" s="58"/>
      <c r="R73" s="58"/>
      <c r="S73" s="17"/>
    </row>
    <row r="74" spans="1:19" s="81" customFormat="1" hidden="1" outlineLevel="1">
      <c r="A74" s="97"/>
      <c r="B74" s="97"/>
      <c r="C74" s="97"/>
      <c r="D74" s="97"/>
      <c r="E74" s="98"/>
      <c r="F74" s="99">
        <f>DATEDIF(J44,J13,"M")</f>
        <v>0</v>
      </c>
      <c r="G74" s="100" t="s">
        <v>5</v>
      </c>
      <c r="H74" s="97"/>
      <c r="I74" s="97"/>
      <c r="J74" s="103">
        <v>44682</v>
      </c>
      <c r="K74" s="18"/>
      <c r="L74" s="17"/>
      <c r="M74" s="17"/>
      <c r="N74" s="58"/>
      <c r="O74" s="58"/>
      <c r="P74" s="58"/>
      <c r="Q74" s="58"/>
      <c r="R74" s="58"/>
      <c r="S74" s="17"/>
    </row>
    <row r="75" spans="1:19" s="81" customFormat="1" hidden="1" outlineLevel="1">
      <c r="A75" s="97"/>
      <c r="B75" s="97"/>
      <c r="C75" s="97"/>
      <c r="D75" s="97"/>
      <c r="E75" s="98"/>
      <c r="F75" s="97"/>
      <c r="G75" s="97"/>
      <c r="H75" s="97"/>
      <c r="I75" s="97"/>
      <c r="J75" s="97"/>
      <c r="K75" s="18"/>
      <c r="L75" s="17"/>
      <c r="M75" s="17"/>
      <c r="N75" s="58"/>
      <c r="O75" s="58"/>
      <c r="P75" s="58"/>
      <c r="Q75" s="58"/>
      <c r="R75" s="58"/>
      <c r="S75" s="17"/>
    </row>
    <row r="76" spans="1:19" s="81" customFormat="1" hidden="1" outlineLevel="1">
      <c r="A76" s="97"/>
      <c r="B76" s="97"/>
      <c r="C76" s="97"/>
      <c r="D76" s="97"/>
      <c r="E76" s="98"/>
      <c r="F76" s="99">
        <f>DATEDIF(J20,J13,"Y")</f>
        <v>0</v>
      </c>
      <c r="G76" s="100" t="s">
        <v>4</v>
      </c>
      <c r="H76" s="97"/>
      <c r="I76" s="97"/>
      <c r="J76" s="101" t="s">
        <v>3</v>
      </c>
      <c r="K76" s="18"/>
      <c r="L76" s="17"/>
      <c r="M76" s="17"/>
      <c r="N76" s="58"/>
      <c r="O76" s="58"/>
      <c r="P76" s="58"/>
      <c r="Q76" s="58"/>
      <c r="R76" s="58"/>
      <c r="S76" s="17"/>
    </row>
    <row r="77" spans="1:19" s="81" customFormat="1" hidden="1" outlineLevel="1">
      <c r="A77" s="97"/>
      <c r="B77" s="97"/>
      <c r="C77" s="97"/>
      <c r="D77" s="97"/>
      <c r="E77" s="98"/>
      <c r="F77" s="99">
        <f>DATEDIF(J32,J13,"Y")</f>
        <v>0</v>
      </c>
      <c r="G77" s="100" t="s">
        <v>2</v>
      </c>
      <c r="H77" s="97"/>
      <c r="I77" s="97"/>
      <c r="J77" s="102" t="s">
        <v>1</v>
      </c>
      <c r="K77" s="18"/>
      <c r="L77" s="17"/>
      <c r="M77" s="17"/>
      <c r="N77" s="58"/>
      <c r="O77" s="58"/>
      <c r="P77" s="58"/>
      <c r="Q77" s="58"/>
      <c r="R77" s="58"/>
      <c r="S77" s="17"/>
    </row>
    <row r="78" spans="1:19" s="81" customFormat="1" hidden="1" outlineLevel="1">
      <c r="A78" s="97"/>
      <c r="B78" s="97"/>
      <c r="C78" s="97"/>
      <c r="D78" s="97"/>
      <c r="E78" s="98"/>
      <c r="F78" s="99">
        <f>DATEDIF(J44,J13,"Y")</f>
        <v>0</v>
      </c>
      <c r="G78" s="100" t="s">
        <v>0</v>
      </c>
      <c r="H78" s="97"/>
      <c r="I78" s="97"/>
      <c r="J78" s="103">
        <v>44510</v>
      </c>
      <c r="K78" s="18"/>
      <c r="L78" s="17"/>
      <c r="M78" s="17"/>
      <c r="N78" s="58"/>
      <c r="O78" s="58"/>
      <c r="P78" s="58"/>
      <c r="Q78" s="58"/>
      <c r="R78" s="58"/>
      <c r="S78" s="17"/>
    </row>
    <row r="79" spans="1:19" s="81" customFormat="1" collapsed="1">
      <c r="A79" s="17"/>
      <c r="B79" s="18"/>
      <c r="C79" s="17"/>
      <c r="D79" s="17"/>
      <c r="E79" s="17"/>
      <c r="F79" s="17"/>
      <c r="G79" s="17"/>
      <c r="H79" s="17"/>
      <c r="I79" s="17"/>
      <c r="J79" s="73"/>
      <c r="K79" s="18"/>
      <c r="L79" s="17"/>
      <c r="M79" s="17"/>
      <c r="N79" s="58"/>
      <c r="O79" s="58"/>
      <c r="P79" s="58"/>
      <c r="Q79" s="58"/>
      <c r="R79" s="58"/>
      <c r="S79" s="17"/>
    </row>
    <row r="80" spans="1:19" s="81" customFormat="1">
      <c r="A80" s="17"/>
      <c r="B80" s="18"/>
      <c r="C80" s="17"/>
      <c r="D80" s="17"/>
      <c r="E80" s="17"/>
      <c r="F80" s="17"/>
      <c r="G80" s="17"/>
      <c r="H80" s="17"/>
      <c r="I80" s="17"/>
      <c r="J80" s="17"/>
      <c r="K80" s="18"/>
      <c r="L80" s="17"/>
      <c r="M80" s="17"/>
      <c r="N80" s="58"/>
      <c r="O80" s="58"/>
      <c r="P80" s="58"/>
      <c r="Q80" s="58"/>
      <c r="R80" s="58"/>
      <c r="S80" s="17"/>
    </row>
    <row r="81" spans="1:27" s="81" customFormat="1">
      <c r="A81" s="17"/>
      <c r="B81" s="18"/>
      <c r="C81" s="17"/>
      <c r="D81" s="17"/>
      <c r="E81" s="17"/>
      <c r="F81" s="17"/>
      <c r="G81" s="17"/>
      <c r="H81" s="17"/>
      <c r="I81" s="17"/>
      <c r="J81" s="17"/>
      <c r="K81" s="18"/>
      <c r="L81" s="17"/>
      <c r="M81" s="17"/>
      <c r="N81" s="58"/>
      <c r="O81" s="58"/>
      <c r="P81" s="58"/>
      <c r="Q81" s="58"/>
      <c r="R81" s="58"/>
      <c r="S81" s="17"/>
    </row>
    <row r="82" spans="1:27">
      <c r="B82" s="17"/>
      <c r="E82" s="17"/>
      <c r="J82" s="81"/>
      <c r="T82" s="17"/>
      <c r="U82" s="17"/>
      <c r="V82" s="17"/>
      <c r="W82" s="17"/>
      <c r="X82" s="17"/>
      <c r="Y82" s="17"/>
      <c r="Z82" s="17"/>
      <c r="AA82" s="17"/>
    </row>
    <row r="83" spans="1:27">
      <c r="B83" s="17"/>
      <c r="E83" s="17"/>
      <c r="T83" s="17"/>
      <c r="U83" s="17"/>
      <c r="V83" s="17"/>
      <c r="W83" s="17"/>
      <c r="X83" s="17"/>
      <c r="Y83" s="17"/>
      <c r="Z83" s="17"/>
      <c r="AA83" s="17"/>
    </row>
    <row r="84" spans="1:27">
      <c r="B84" s="17"/>
      <c r="E84" s="17"/>
      <c r="T84" s="17"/>
      <c r="U84" s="17"/>
      <c r="V84" s="17"/>
      <c r="W84" s="17"/>
      <c r="X84" s="17"/>
      <c r="Y84" s="17"/>
      <c r="Z84" s="17"/>
      <c r="AA84" s="17"/>
    </row>
    <row r="85" spans="1:27">
      <c r="B85" s="17"/>
      <c r="E85" s="17"/>
      <c r="T85" s="17"/>
      <c r="U85" s="17"/>
      <c r="V85" s="17"/>
      <c r="W85" s="17"/>
      <c r="X85" s="17"/>
      <c r="Y85" s="17"/>
      <c r="Z85" s="17"/>
      <c r="AA85" s="17"/>
    </row>
    <row r="86" spans="1:27">
      <c r="B86" s="17"/>
      <c r="E86" s="17"/>
      <c r="T86" s="17"/>
      <c r="U86" s="17"/>
      <c r="V86" s="17"/>
      <c r="W86" s="17"/>
      <c r="X86" s="17"/>
      <c r="Y86" s="17"/>
      <c r="Z86" s="17"/>
      <c r="AA86" s="17"/>
    </row>
    <row r="87" spans="1:27">
      <c r="B87" s="17"/>
      <c r="E87" s="17"/>
      <c r="T87" s="17"/>
      <c r="U87" s="17"/>
      <c r="V87" s="17"/>
      <c r="W87" s="17"/>
      <c r="X87" s="17"/>
      <c r="Y87" s="17"/>
      <c r="Z87" s="17"/>
      <c r="AA87" s="17"/>
    </row>
    <row r="88" spans="1:27">
      <c r="B88" s="17"/>
      <c r="E88" s="17"/>
      <c r="T88" s="17"/>
      <c r="U88" s="17"/>
      <c r="V88" s="17"/>
      <c r="W88" s="17"/>
      <c r="X88" s="17"/>
      <c r="Y88" s="17"/>
      <c r="Z88" s="17"/>
      <c r="AA88" s="17"/>
    </row>
    <row r="89" spans="1:27">
      <c r="B89" s="17"/>
      <c r="E89" s="17"/>
      <c r="T89" s="17"/>
      <c r="U89" s="17"/>
      <c r="V89" s="17"/>
      <c r="W89" s="17"/>
      <c r="X89" s="17"/>
      <c r="Y89" s="17"/>
      <c r="Z89" s="17"/>
      <c r="AA89" s="17"/>
    </row>
    <row r="90" spans="1:27">
      <c r="B90" s="17"/>
      <c r="E90" s="17"/>
      <c r="T90" s="17"/>
      <c r="U90" s="17"/>
      <c r="V90" s="17"/>
      <c r="W90" s="17"/>
      <c r="X90" s="17"/>
      <c r="Y90" s="17"/>
      <c r="Z90" s="17"/>
      <c r="AA90" s="17"/>
    </row>
    <row r="91" spans="1:27">
      <c r="B91" s="17"/>
      <c r="E91" s="17"/>
      <c r="T91" s="17"/>
      <c r="U91" s="17"/>
      <c r="V91" s="17"/>
      <c r="W91" s="17"/>
      <c r="X91" s="17"/>
      <c r="Y91" s="17"/>
      <c r="Z91" s="17"/>
      <c r="AA91" s="17"/>
    </row>
    <row r="92" spans="1:27">
      <c r="B92" s="17"/>
      <c r="E92" s="17"/>
      <c r="T92" s="17"/>
      <c r="U92" s="17"/>
      <c r="V92" s="17"/>
      <c r="W92" s="17"/>
      <c r="X92" s="17"/>
      <c r="Y92" s="17"/>
      <c r="Z92" s="17"/>
      <c r="AA92" s="17"/>
    </row>
    <row r="93" spans="1:27">
      <c r="B93" s="17"/>
      <c r="E93" s="17"/>
      <c r="N93" s="17"/>
      <c r="O93" s="17"/>
      <c r="P93" s="17"/>
      <c r="Q93" s="17"/>
      <c r="R93" s="17"/>
      <c r="T93" s="17"/>
      <c r="U93" s="17"/>
      <c r="V93" s="17"/>
      <c r="W93" s="17"/>
      <c r="X93" s="17"/>
      <c r="Y93" s="17"/>
      <c r="Z93" s="17"/>
      <c r="AA93" s="17"/>
    </row>
    <row r="94" spans="1:27">
      <c r="B94" s="17"/>
      <c r="E94" s="17"/>
      <c r="N94" s="17"/>
      <c r="O94" s="17"/>
      <c r="P94" s="17"/>
      <c r="Q94" s="17"/>
      <c r="R94" s="17"/>
      <c r="T94" s="17"/>
      <c r="U94" s="17"/>
      <c r="V94" s="17"/>
      <c r="W94" s="17"/>
      <c r="X94" s="17"/>
      <c r="Y94" s="17"/>
      <c r="Z94" s="17"/>
      <c r="AA94" s="17"/>
    </row>
    <row r="95" spans="1:27">
      <c r="B95" s="17"/>
      <c r="E95" s="17"/>
      <c r="N95" s="17"/>
      <c r="O95" s="17"/>
      <c r="P95" s="17"/>
      <c r="Q95" s="17"/>
      <c r="R95" s="17"/>
      <c r="T95" s="17"/>
      <c r="U95" s="17"/>
      <c r="V95" s="17"/>
      <c r="W95" s="17"/>
      <c r="X95" s="17"/>
      <c r="Y95" s="17"/>
      <c r="Z95" s="17"/>
      <c r="AA95" s="17"/>
    </row>
    <row r="96" spans="1:27">
      <c r="B96" s="17"/>
      <c r="E96" s="17"/>
      <c r="N96" s="17"/>
      <c r="O96" s="17"/>
      <c r="P96" s="17"/>
      <c r="Q96" s="17"/>
      <c r="R96" s="17"/>
      <c r="T96" s="17"/>
      <c r="U96" s="17"/>
      <c r="V96" s="17"/>
      <c r="W96" s="17"/>
      <c r="X96" s="17"/>
      <c r="Y96" s="17"/>
      <c r="Z96" s="17"/>
      <c r="AA96" s="17"/>
    </row>
    <row r="97" spans="2:27">
      <c r="B97" s="17"/>
      <c r="E97" s="17"/>
      <c r="N97" s="17"/>
      <c r="O97" s="17"/>
      <c r="P97" s="17"/>
      <c r="Q97" s="17"/>
      <c r="R97" s="17"/>
      <c r="T97" s="17"/>
      <c r="U97" s="17"/>
      <c r="V97" s="17"/>
      <c r="W97" s="17"/>
      <c r="X97" s="17"/>
      <c r="Y97" s="17"/>
      <c r="Z97" s="17"/>
      <c r="AA97" s="17"/>
    </row>
    <row r="98" spans="2:27">
      <c r="B98" s="17"/>
      <c r="E98" s="17"/>
      <c r="N98" s="17"/>
      <c r="O98" s="17"/>
      <c r="P98" s="17"/>
      <c r="Q98" s="17"/>
      <c r="R98" s="17"/>
      <c r="T98" s="17"/>
      <c r="U98" s="17"/>
      <c r="V98" s="17"/>
      <c r="W98" s="17"/>
      <c r="X98" s="17"/>
      <c r="Y98" s="17"/>
      <c r="Z98" s="17"/>
      <c r="AA98" s="17"/>
    </row>
  </sheetData>
  <sheetProtection password="D48D" sheet="1" objects="1" scenarios="1" selectLockedCells="1"/>
  <mergeCells count="60">
    <mergeCell ref="F50:I50"/>
    <mergeCell ref="F51:I51"/>
    <mergeCell ref="F52:I52"/>
    <mergeCell ref="F53:I53"/>
    <mergeCell ref="E70:J70"/>
    <mergeCell ref="F56:H56"/>
    <mergeCell ref="F58:I58"/>
    <mergeCell ref="F62:I62"/>
    <mergeCell ref="F63:I63"/>
    <mergeCell ref="F64:I64"/>
    <mergeCell ref="F61:I61"/>
    <mergeCell ref="F59:I59"/>
    <mergeCell ref="F45:I45"/>
    <mergeCell ref="F46:I46"/>
    <mergeCell ref="F47:I47"/>
    <mergeCell ref="F48:I48"/>
    <mergeCell ref="F49:I49"/>
    <mergeCell ref="F39:I39"/>
    <mergeCell ref="F40:I40"/>
    <mergeCell ref="F41:I41"/>
    <mergeCell ref="F43:J43"/>
    <mergeCell ref="F44:I44"/>
    <mergeCell ref="L20:L53"/>
    <mergeCell ref="F21:I21"/>
    <mergeCell ref="F22:I22"/>
    <mergeCell ref="F23:I23"/>
    <mergeCell ref="F24:I24"/>
    <mergeCell ref="F25:I25"/>
    <mergeCell ref="F26:I26"/>
    <mergeCell ref="F27:I27"/>
    <mergeCell ref="F28:I28"/>
    <mergeCell ref="F29:I29"/>
    <mergeCell ref="F31:J31"/>
    <mergeCell ref="F32:I32"/>
    <mergeCell ref="F33:I33"/>
    <mergeCell ref="F34:I34"/>
    <mergeCell ref="F35:I35"/>
    <mergeCell ref="F36:I36"/>
    <mergeCell ref="E1:J1"/>
    <mergeCell ref="E3:J3"/>
    <mergeCell ref="I5:J5"/>
    <mergeCell ref="F7:H7"/>
    <mergeCell ref="I7:J7"/>
    <mergeCell ref="E5:H5"/>
    <mergeCell ref="A9:A70"/>
    <mergeCell ref="C9:C70"/>
    <mergeCell ref="F66:I66"/>
    <mergeCell ref="F68:I68"/>
    <mergeCell ref="F9:H9"/>
    <mergeCell ref="F10:H10"/>
    <mergeCell ref="F11:H11"/>
    <mergeCell ref="F13:I13"/>
    <mergeCell ref="F14:I14"/>
    <mergeCell ref="F16:I16"/>
    <mergeCell ref="F17:I17"/>
    <mergeCell ref="F18:J18"/>
    <mergeCell ref="F19:J19"/>
    <mergeCell ref="F20:I20"/>
    <mergeCell ref="F37:I37"/>
    <mergeCell ref="F38:I38"/>
  </mergeCells>
  <dataValidations count="1">
    <dataValidation type="date" operator="greaterThan" allowBlank="1" showInputMessage="1" showErrorMessage="1" errorTitle="Error en la data" error="Aquest sistema de càlcul és per les transmissions amb data de meritació a partir de l'entrada en vigor del RDL 26/2021. (10/11/2021) " sqref="J13">
      <formula1>44509</formula1>
    </dataValidation>
  </dataValidations>
  <printOptions horizontalCentered="1"/>
  <pageMargins left="0.51181102362204722" right="0.70866141732283472" top="0.31496062992125984" bottom="0.31496062992125984" header="0.31496062992125984" footer="0.31496062992125984"/>
  <pageSetup paperSize="9" scale="80" fitToWidth="0"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CÀLCUL PVL</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ester.solano</dc:creator>
  <cp:lastModifiedBy>ester.solano</cp:lastModifiedBy>
  <cp:lastPrinted>2023-01-03T13:15:05Z</cp:lastPrinted>
  <dcterms:created xsi:type="dcterms:W3CDTF">2022-02-18T09:49:12Z</dcterms:created>
  <dcterms:modified xsi:type="dcterms:W3CDTF">2023-01-03T15:13:32Z</dcterms:modified>
</cp:coreProperties>
</file>